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! Рабочая папка Марченко Н.А-\Бухгалтерская отчетность\"/>
    </mc:Choice>
  </mc:AlternateContent>
  <xr:revisionPtr revIDLastSave="0" documentId="8_{BD374F73-01DF-4A1B-BB05-C0EBDB38B46E}" xr6:coauthVersionLast="47" xr6:coauthVersionMax="47" xr10:uidLastSave="{00000000-0000-0000-0000-000000000000}"/>
  <bookViews>
    <workbookView xWindow="1140" yWindow="450" windowWidth="27600" windowHeight="14115" tabRatio="599" activeTab="2" xr2:uid="{00000000-000D-0000-FFFF-FFFF00000000}"/>
  </bookViews>
  <sheets>
    <sheet name="1.1.Поступления" sheetId="1" r:id="rId1"/>
    <sheet name="1.1.Выплаты" sheetId="2" r:id="rId2"/>
    <sheet name="3.1.Кредиторка" sheetId="3" r:id="rId3"/>
  </sheets>
  <definedNames>
    <definedName name="XDO_?DATA_VC003_S1?">#REF!</definedName>
    <definedName name="XDO_?DATA_VC003_S4?">#REF!</definedName>
    <definedName name="XDO_?DATA_VC006_S1?">#REF!</definedName>
    <definedName name="XDO_?DATA_VC006_S4?">#REF!</definedName>
    <definedName name="XDO_?DATA002_S1?">#REF!</definedName>
    <definedName name="XDO_?DATA002_S1_2?">#REF!</definedName>
    <definedName name="XDO_?DATA002_S3?">#REF!</definedName>
    <definedName name="XDO_?DATA002_S4?">#REF!</definedName>
    <definedName name="XDO_?DATA002_S4_2?">#REF!</definedName>
    <definedName name="XDO_?SEGMENTS1_S1?">#REF!</definedName>
    <definedName name="XDO_?SEGMENTS1_S4?">#REF!</definedName>
    <definedName name="XDO_?SEGMENTS10_S4?">#REF!</definedName>
    <definedName name="XDO_?SEGMENTS234_S1?">#REF!</definedName>
    <definedName name="XDO_?SEGMENTS2345_S4?">#REF!</definedName>
    <definedName name="XDO_?SEGMENTS5_S1?">#REF!</definedName>
    <definedName name="XDO_?SEGMENTS5_S1_2?">#REF!</definedName>
    <definedName name="XDO_?SEGMENTS6_S1?">#REF!</definedName>
    <definedName name="XDO_?SEGMENTS6_S1_2?">#REF!</definedName>
    <definedName name="XDO_?SEGMENTS6_S4?">#REF!</definedName>
    <definedName name="XDO_?SEGMENTS6_S4_2?">#REF!</definedName>
    <definedName name="XDO_?SEGMENTS7_S1?">#REF!</definedName>
    <definedName name="XDO_?SEGMENTS7_S1_2?">#REF!</definedName>
    <definedName name="XDO_?SEGMENTS7_S4?">#REF!</definedName>
    <definedName name="XDO_?SEGMENTS7_S4_2?">#REF!</definedName>
    <definedName name="XDO_?SEGMENTS8_S1?">#REF!</definedName>
    <definedName name="XDO_?SEGMENTS8_S4?">#REF!</definedName>
    <definedName name="XDO_?SEGMENTS8_S4_2?">#REF!</definedName>
    <definedName name="XDO_?SEGMENTS9_S1?">#REF!</definedName>
    <definedName name="XDO_?SEGMENTS9_S4?">#REF!</definedName>
    <definedName name="XDO_GROUP_?LINE_empty?">#REF!</definedName>
    <definedName name="XDO_GROUP_?LINE_empty_2?">#REF!</definedName>
    <definedName name="XDO_GROUP_?LINE_empty_3?">#REF!</definedName>
    <definedName name="XDO_GROUP_?LINE_S1?">#REF!</definedName>
    <definedName name="XDO_GROUP_?LINE_S1_1?">#REF!</definedName>
    <definedName name="XDO_GROUP_?LINE_S1_2?">#REF!</definedName>
    <definedName name="XDO_GROUP_?LINE_S3?">#REF!</definedName>
    <definedName name="XDO_GROUP_?LINE_S3B?">#REF!</definedName>
    <definedName name="XDO_GROUP_?LINE_S4?">#REF!</definedName>
    <definedName name="XDO_GROUP_?LINE_S4_1?">#REF!</definedName>
    <definedName name="XDO_GROUP_?LINE_S4_2?">#REF!</definedName>
    <definedName name="Z_D44383B1_6501_461C_9189_CC65E5D340A2_.wvu.PrintArea" localSheetId="1" hidden="1">'1.1.Выплаты'!$A$1:$U$45</definedName>
    <definedName name="Z_D44383B1_6501_461C_9189_CC65E5D340A2_.wvu.PrintArea" localSheetId="0" hidden="1">'1.1.Поступления'!$A$1:$H$47</definedName>
    <definedName name="Z_D44383B1_6501_461C_9189_CC65E5D340A2_.wvu.PrintArea" localSheetId="2" hidden="1">'3.1.Кредиторка'!$A$1:$Q$36</definedName>
    <definedName name="Z_D44383B1_6501_461C_9189_CC65E5D340A2_.wvu.PrintTitles" localSheetId="1" hidden="1">'1.1.Выплаты'!$3:$7</definedName>
    <definedName name="Z_D44383B1_6501_461C_9189_CC65E5D340A2_.wvu.PrintTitles" localSheetId="0" hidden="1">'1.1.Поступления'!$13:$16</definedName>
    <definedName name="Z_E21E336C_D254_42B8_B7A4_6CFA1DC5B156_.wvu.PrintArea" localSheetId="1" hidden="1">'1.1.Выплаты'!$A$1:$U$45</definedName>
    <definedName name="Z_E21E336C_D254_42B8_B7A4_6CFA1DC5B156_.wvu.PrintArea" localSheetId="0" hidden="1">'1.1.Поступления'!$A$1:$H$47</definedName>
    <definedName name="Z_E21E336C_D254_42B8_B7A4_6CFA1DC5B156_.wvu.PrintArea" localSheetId="2" hidden="1">'3.1.Кредиторка'!$A$1:$Q$36</definedName>
    <definedName name="Z_E21E336C_D254_42B8_B7A4_6CFA1DC5B156_.wvu.PrintTitles" localSheetId="1" hidden="1">'1.1.Выплаты'!$3:$7</definedName>
    <definedName name="Z_E21E336C_D254_42B8_B7A4_6CFA1DC5B156_.wvu.PrintTitles" localSheetId="0" hidden="1">'1.1.Поступления'!$13:$16</definedName>
    <definedName name="_xlnm.Print_Titles" localSheetId="1">'1.1.Выплаты'!$3:$7</definedName>
    <definedName name="_xlnm.Print_Titles" localSheetId="0">'1.1.Поступления'!$13:$16</definedName>
    <definedName name="_xlnm.Print_Area" localSheetId="1">'1.1.Выплаты'!$A$1:$U$45</definedName>
    <definedName name="_xlnm.Print_Area" localSheetId="0">'1.1.Поступления'!$A$1:$H$47</definedName>
    <definedName name="_xlnm.Print_Area" localSheetId="2">'3.1.Кредиторка'!$A$1:$Q$36</definedName>
  </definedNames>
  <calcPr calcId="191029"/>
  <customWorkbookViews>
    <customWorkbookView name="user - Личное представление" guid="{D44383B1-6501-461C-9189-CC65E5D340A2}" mergeInterval="0" personalView="1" xWindow="76" yWindow="30" windowWidth="1840" windowHeight="941" tabRatio="599" activeSheetId="3"/>
    <customWorkbookView name="user1 - Личное представление" guid="{E21E336C-D254-42B8-B7A4-6CFA1DC5B156}" mergeInterval="0" personalView="1" maximized="1" xWindow="-9" yWindow="-9" windowWidth="1938" windowHeight="1048" tabRatio="599" activeSheetId="2"/>
  </customWorkbookViews>
</workbook>
</file>

<file path=xl/calcChain.xml><?xml version="1.0" encoding="utf-8"?>
<calcChain xmlns="http://schemas.openxmlformats.org/spreadsheetml/2006/main">
  <c r="F24" i="2" l="1"/>
  <c r="H24" i="2"/>
  <c r="P24" i="2"/>
  <c r="P10" i="2"/>
  <c r="F10" i="2"/>
  <c r="G26" i="3" l="1"/>
  <c r="H26" i="3"/>
  <c r="F26" i="3" l="1"/>
  <c r="D8" i="2" l="1"/>
  <c r="T39" i="2"/>
  <c r="R39" i="2"/>
  <c r="P39" i="2"/>
  <c r="N39" i="2"/>
  <c r="L39" i="2"/>
  <c r="J39" i="2"/>
  <c r="H39" i="2"/>
  <c r="F39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 l="1"/>
  <c r="F35" i="1"/>
  <c r="E35" i="1"/>
  <c r="F27" i="1"/>
  <c r="G27" i="1" s="1"/>
  <c r="E27" i="1"/>
  <c r="F21" i="1"/>
  <c r="F47" i="1" s="1"/>
  <c r="E21" i="1"/>
  <c r="E47" i="1" s="1"/>
  <c r="G22" i="1"/>
  <c r="G23" i="1"/>
  <c r="G24" i="1"/>
  <c r="G25" i="1"/>
  <c r="G26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18" i="1"/>
  <c r="G19" i="1"/>
  <c r="G20" i="1"/>
  <c r="G17" i="1"/>
  <c r="H20" i="1" l="1"/>
  <c r="H24" i="1"/>
  <c r="H28" i="1"/>
  <c r="H32" i="1"/>
  <c r="H36" i="1"/>
  <c r="H40" i="1"/>
  <c r="H44" i="1"/>
  <c r="H17" i="1"/>
  <c r="H21" i="1"/>
  <c r="H25" i="1"/>
  <c r="H29" i="1"/>
  <c r="H33" i="1"/>
  <c r="H37" i="1"/>
  <c r="H41" i="1"/>
  <c r="H45" i="1"/>
  <c r="H22" i="1"/>
  <c r="H26" i="1"/>
  <c r="H30" i="1"/>
  <c r="H34" i="1"/>
  <c r="H38" i="1"/>
  <c r="H42" i="1"/>
  <c r="H46" i="1"/>
  <c r="H19" i="1"/>
  <c r="H23" i="1"/>
  <c r="H27" i="1"/>
  <c r="H31" i="1"/>
  <c r="H35" i="1"/>
  <c r="H39" i="1"/>
  <c r="H43" i="1"/>
  <c r="H18" i="1"/>
  <c r="S10" i="2"/>
  <c r="S12" i="2"/>
  <c r="S14" i="2"/>
  <c r="S16" i="2"/>
  <c r="S18" i="2"/>
  <c r="S20" i="2"/>
  <c r="S22" i="2"/>
  <c r="S24" i="2"/>
  <c r="S26" i="2"/>
  <c r="S28" i="2"/>
  <c r="S30" i="2"/>
  <c r="S32" i="2"/>
  <c r="S34" i="2"/>
  <c r="S36" i="2"/>
  <c r="S38" i="2"/>
  <c r="Q10" i="2"/>
  <c r="Q14" i="2"/>
  <c r="Q18" i="2"/>
  <c r="Q22" i="2"/>
  <c r="Q26" i="2"/>
  <c r="Q30" i="2"/>
  <c r="Q34" i="2"/>
  <c r="Q38" i="2"/>
  <c r="O12" i="2"/>
  <c r="O16" i="2"/>
  <c r="O20" i="2"/>
  <c r="O24" i="2"/>
  <c r="O28" i="2"/>
  <c r="O32" i="2"/>
  <c r="O36" i="2"/>
  <c r="M10" i="2"/>
  <c r="M14" i="2"/>
  <c r="M18" i="2"/>
  <c r="M22" i="2"/>
  <c r="M26" i="2"/>
  <c r="M30" i="2"/>
  <c r="M34" i="2"/>
  <c r="M38" i="2"/>
  <c r="K13" i="2"/>
  <c r="K17" i="2"/>
  <c r="K21" i="2"/>
  <c r="K25" i="2"/>
  <c r="K29" i="2"/>
  <c r="K33" i="2"/>
  <c r="K37" i="2"/>
  <c r="I38" i="2"/>
  <c r="I34" i="2"/>
  <c r="I30" i="2"/>
  <c r="I26" i="2"/>
  <c r="I22" i="2"/>
  <c r="I18" i="2"/>
  <c r="I14" i="2"/>
  <c r="I10" i="2"/>
  <c r="U10" i="2"/>
  <c r="U12" i="2"/>
  <c r="U14" i="2"/>
  <c r="U16" i="2"/>
  <c r="U18" i="2"/>
  <c r="U20" i="2"/>
  <c r="U22" i="2"/>
  <c r="U24" i="2"/>
  <c r="U26" i="2"/>
  <c r="U28" i="2"/>
  <c r="U30" i="2"/>
  <c r="U32" i="2"/>
  <c r="U34" i="2"/>
  <c r="U36" i="2"/>
  <c r="U38" i="2"/>
  <c r="Q11" i="2"/>
  <c r="Q15" i="2"/>
  <c r="Q19" i="2"/>
  <c r="Q23" i="2"/>
  <c r="Q27" i="2"/>
  <c r="Q31" i="2"/>
  <c r="Q35" i="2"/>
  <c r="Q9" i="2"/>
  <c r="O13" i="2"/>
  <c r="O17" i="2"/>
  <c r="O21" i="2"/>
  <c r="O25" i="2"/>
  <c r="O29" i="2"/>
  <c r="O33" i="2"/>
  <c r="O37" i="2"/>
  <c r="M11" i="2"/>
  <c r="M15" i="2"/>
  <c r="S11" i="2"/>
  <c r="S15" i="2"/>
  <c r="S19" i="2"/>
  <c r="S23" i="2"/>
  <c r="S27" i="2"/>
  <c r="S31" i="2"/>
  <c r="S35" i="2"/>
  <c r="U9" i="2"/>
  <c r="Q16" i="2"/>
  <c r="Q24" i="2"/>
  <c r="Q32" i="2"/>
  <c r="O10" i="2"/>
  <c r="O18" i="2"/>
  <c r="O26" i="2"/>
  <c r="O34" i="2"/>
  <c r="M12" i="2"/>
  <c r="M19" i="2"/>
  <c r="M24" i="2"/>
  <c r="M29" i="2"/>
  <c r="M35" i="2"/>
  <c r="K11" i="2"/>
  <c r="K16" i="2"/>
  <c r="K22" i="2"/>
  <c r="K27" i="2"/>
  <c r="K32" i="2"/>
  <c r="K38" i="2"/>
  <c r="I36" i="2"/>
  <c r="I31" i="2"/>
  <c r="I25" i="2"/>
  <c r="I20" i="2"/>
  <c r="I15" i="2"/>
  <c r="I29" i="2"/>
  <c r="I19" i="2"/>
  <c r="S13" i="2"/>
  <c r="S33" i="2"/>
  <c r="Q12" i="2"/>
  <c r="Q20" i="2"/>
  <c r="Q36" i="2"/>
  <c r="O22" i="2"/>
  <c r="O30" i="2"/>
  <c r="M16" i="2"/>
  <c r="M27" i="2"/>
  <c r="M37" i="2"/>
  <c r="K19" i="2"/>
  <c r="K30" i="2"/>
  <c r="K9" i="2"/>
  <c r="I28" i="2"/>
  <c r="I23" i="2"/>
  <c r="I12" i="2"/>
  <c r="U21" i="2"/>
  <c r="U37" i="2"/>
  <c r="Q21" i="2"/>
  <c r="Q37" i="2"/>
  <c r="O23" i="2"/>
  <c r="O9" i="2"/>
  <c r="M23" i="2"/>
  <c r="M33" i="2"/>
  <c r="K15" i="2"/>
  <c r="K26" i="2"/>
  <c r="K36" i="2"/>
  <c r="I32" i="2"/>
  <c r="I21" i="2"/>
  <c r="I16" i="2"/>
  <c r="U11" i="2"/>
  <c r="U15" i="2"/>
  <c r="U19" i="2"/>
  <c r="U23" i="2"/>
  <c r="U27" i="2"/>
  <c r="U31" i="2"/>
  <c r="U35" i="2"/>
  <c r="S9" i="2"/>
  <c r="Q17" i="2"/>
  <c r="Q25" i="2"/>
  <c r="Q33" i="2"/>
  <c r="O11" i="2"/>
  <c r="O19" i="2"/>
  <c r="O27" i="2"/>
  <c r="O35" i="2"/>
  <c r="M13" i="2"/>
  <c r="M20" i="2"/>
  <c r="M25" i="2"/>
  <c r="M31" i="2"/>
  <c r="M36" i="2"/>
  <c r="K12" i="2"/>
  <c r="K18" i="2"/>
  <c r="K23" i="2"/>
  <c r="K28" i="2"/>
  <c r="K34" i="2"/>
  <c r="K10" i="2"/>
  <c r="I35" i="2"/>
  <c r="I24" i="2"/>
  <c r="I13" i="2"/>
  <c r="S17" i="2"/>
  <c r="S21" i="2"/>
  <c r="S25" i="2"/>
  <c r="S29" i="2"/>
  <c r="S37" i="2"/>
  <c r="Q28" i="2"/>
  <c r="O14" i="2"/>
  <c r="O38" i="2"/>
  <c r="M21" i="2"/>
  <c r="M32" i="2"/>
  <c r="K14" i="2"/>
  <c r="K24" i="2"/>
  <c r="K35" i="2"/>
  <c r="I33" i="2"/>
  <c r="I17" i="2"/>
  <c r="U13" i="2"/>
  <c r="U17" i="2"/>
  <c r="U25" i="2"/>
  <c r="U29" i="2"/>
  <c r="U33" i="2"/>
  <c r="Q13" i="2"/>
  <c r="Q29" i="2"/>
  <c r="O15" i="2"/>
  <c r="O31" i="2"/>
  <c r="M17" i="2"/>
  <c r="M28" i="2"/>
  <c r="M9" i="2"/>
  <c r="K20" i="2"/>
  <c r="K31" i="2"/>
  <c r="I37" i="2"/>
  <c r="I27" i="2"/>
  <c r="I11" i="2"/>
  <c r="M8" i="2"/>
  <c r="I9" i="2"/>
  <c r="E9" i="2"/>
  <c r="G9" i="2"/>
  <c r="Q8" i="2"/>
  <c r="O8" i="2"/>
  <c r="U8" i="2"/>
  <c r="S8" i="2"/>
  <c r="K8" i="2"/>
  <c r="E11" i="2"/>
  <c r="E10" i="2"/>
  <c r="I8" i="2"/>
  <c r="G12" i="2"/>
  <c r="E8" i="2"/>
  <c r="G38" i="2"/>
  <c r="G34" i="2"/>
  <c r="G30" i="2"/>
  <c r="G26" i="2"/>
  <c r="G22" i="2"/>
  <c r="G18" i="2"/>
  <c r="G14" i="2"/>
  <c r="G10" i="2"/>
  <c r="G37" i="2"/>
  <c r="G33" i="2"/>
  <c r="G29" i="2"/>
  <c r="G25" i="2"/>
  <c r="G21" i="2"/>
  <c r="G17" i="2"/>
  <c r="G13" i="2"/>
  <c r="G36" i="2"/>
  <c r="G32" i="2"/>
  <c r="G28" i="2"/>
  <c r="G24" i="2"/>
  <c r="G20" i="2"/>
  <c r="G16" i="2"/>
  <c r="G8" i="2"/>
  <c r="G35" i="2"/>
  <c r="G31" i="2"/>
  <c r="G27" i="2"/>
  <c r="G23" i="2"/>
  <c r="G19" i="2"/>
  <c r="G15" i="2"/>
  <c r="G11" i="2"/>
  <c r="E37" i="2"/>
  <c r="E33" i="2"/>
  <c r="E29" i="2"/>
  <c r="E25" i="2"/>
  <c r="E21" i="2"/>
  <c r="E17" i="2"/>
  <c r="E13" i="2"/>
  <c r="E32" i="2"/>
  <c r="E24" i="2"/>
  <c r="E12" i="2"/>
  <c r="E35" i="2"/>
  <c r="E31" i="2"/>
  <c r="E27" i="2"/>
  <c r="E23" i="2"/>
  <c r="E19" i="2"/>
  <c r="E15" i="2"/>
  <c r="E38" i="2"/>
  <c r="E34" i="2"/>
  <c r="E30" i="2"/>
  <c r="E26" i="2"/>
  <c r="E22" i="2"/>
  <c r="E18" i="2"/>
  <c r="E14" i="2"/>
  <c r="E36" i="2"/>
  <c r="E28" i="2"/>
  <c r="E20" i="2"/>
  <c r="E16" i="2"/>
  <c r="G35" i="1"/>
  <c r="G21" i="1"/>
  <c r="M19" i="3"/>
  <c r="M20" i="3"/>
  <c r="M21" i="3"/>
  <c r="M22" i="3"/>
  <c r="M23" i="3"/>
  <c r="M24" i="3"/>
  <c r="M25" i="3"/>
  <c r="M26" i="3"/>
  <c r="M27" i="3"/>
  <c r="M28" i="3"/>
  <c r="M29" i="3"/>
  <c r="N18" i="3"/>
  <c r="O18" i="3"/>
  <c r="O30" i="3" s="1"/>
  <c r="P18" i="3"/>
  <c r="P30" i="3" s="1"/>
  <c r="Q18" i="3"/>
  <c r="Q30" i="3" s="1"/>
  <c r="E18" i="3"/>
  <c r="F18" i="3"/>
  <c r="F30" i="3" s="1"/>
  <c r="G18" i="3"/>
  <c r="G30" i="3" s="1"/>
  <c r="H18" i="3"/>
  <c r="H30" i="3" s="1"/>
  <c r="I18" i="3"/>
  <c r="I30" i="3" s="1"/>
  <c r="J18" i="3"/>
  <c r="J30" i="3" s="1"/>
  <c r="K18" i="3"/>
  <c r="K30" i="3" s="1"/>
  <c r="L18" i="3"/>
  <c r="L30" i="3" s="1"/>
  <c r="D18" i="3"/>
  <c r="M17" i="3"/>
  <c r="M16" i="3"/>
  <c r="D30" i="3" l="1"/>
  <c r="D26" i="3"/>
  <c r="E26" i="3" s="1"/>
  <c r="E30" i="3"/>
  <c r="H47" i="1"/>
  <c r="M18" i="3"/>
  <c r="M30" i="3" s="1"/>
  <c r="N30" i="3"/>
</calcChain>
</file>

<file path=xl/sharedStrings.xml><?xml version="1.0" encoding="utf-8"?>
<sst xmlns="http://schemas.openxmlformats.org/spreadsheetml/2006/main" count="270" uniqueCount="220">
  <si>
    <t>всего</t>
  </si>
  <si>
    <t>Код строки</t>
  </si>
  <si>
    <t>х</t>
  </si>
  <si>
    <t>ИНН</t>
  </si>
  <si>
    <t>по ОКТМО</t>
  </si>
  <si>
    <t>Периодичность: годовая</t>
  </si>
  <si>
    <t>КПП</t>
  </si>
  <si>
    <t>Учреждение</t>
  </si>
  <si>
    <t>Публично-правовое образование</t>
  </si>
  <si>
    <t>по Сводному реестру</t>
  </si>
  <si>
    <t>КОДЫ</t>
  </si>
  <si>
    <t xml:space="preserve">Дата </t>
  </si>
  <si>
    <t>Наименование показателя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</si>
  <si>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</si>
  <si>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</si>
  <si>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</si>
  <si>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</si>
  <si>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</si>
  <si>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</si>
  <si>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</si>
  <si>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</si>
  <si>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</si>
  <si>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</si>
  <si>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</si>
  <si>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</si>
  <si>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в том числе:</t>
  </si>
  <si>
    <t>0100</t>
  </si>
  <si>
    <t>0200</t>
  </si>
  <si>
    <t>0300</t>
  </si>
  <si>
    <t>0310</t>
  </si>
  <si>
    <t>9000</t>
  </si>
  <si>
    <t>за счет средств субсидии на иные цели</t>
  </si>
  <si>
    <t>из федерального бюджета</t>
  </si>
  <si>
    <t>из бюджетов субъектов Российской Федерации и местных бюджетов</t>
  </si>
  <si>
    <t>ОМС</t>
  </si>
  <si>
    <t>Итого</t>
  </si>
  <si>
    <t>за счет средств гранта в форме субсидии</t>
  </si>
  <si>
    <t xml:space="preserve">глава по БК </t>
  </si>
  <si>
    <t>(должность)</t>
  </si>
  <si>
    <t>(расшифровка подписи)</t>
  </si>
  <si>
    <t>Исполнитель</t>
  </si>
  <si>
    <t>(телефон)</t>
  </si>
  <si>
    <t>Руководитель 
(уполномоченное лицо) Учреждения</t>
  </si>
  <si>
    <t>из них:</t>
  </si>
  <si>
    <t>коммунальные услуги</t>
  </si>
  <si>
    <t>1000</t>
  </si>
  <si>
    <t xml:space="preserve">по ОКТМО </t>
  </si>
  <si>
    <t>Орган, осуществляющий 
функции и полномочия учредителя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</si>
  <si>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</si>
  <si>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</si>
  <si>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</si>
  <si>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</si>
  <si>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</si>
  <si>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</si>
  <si>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</si>
  <si>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</si>
  <si>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</si>
  <si>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</si>
  <si>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</si>
  <si>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2</t>
  </si>
  <si>
    <t>3</t>
  </si>
  <si>
    <t>4</t>
  </si>
  <si>
    <t>5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</si>
  <si>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</si>
  <si>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</si>
  <si>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</si>
  <si>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</si>
  <si>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</si>
  <si>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</si>
  <si>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</si>
  <si>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</si>
  <si>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</si>
  <si>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</si>
  <si>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</si>
  <si>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</si>
  <si>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</si>
  <si>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</si>
  <si>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</si>
  <si>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</si>
  <si>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</si>
  <si>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</si>
  <si>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</si>
  <si>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</si>
  <si>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</si>
  <si>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</si>
  <si>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</si>
  <si>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</si>
  <si>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</si>
  <si>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</si>
  <si>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</si>
  <si>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</si>
  <si>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</si>
  <si>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</si>
  <si>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</si>
  <si>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</si>
  <si>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</si>
  <si>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</si>
  <si>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</si>
  <si>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</si>
  <si>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</si>
  <si>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</si>
  <si>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</si>
  <si>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</si>
  <si>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</si>
  <si>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</si>
  <si>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</si>
  <si>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</si>
  <si>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</si>
  <si>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</si>
  <si>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</si>
  <si>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</si>
  <si>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</si>
  <si>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</si>
  <si>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</si>
  <si>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</si>
  <si>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</si>
  <si>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из них:
в связи с невыполнением государственного задания</t>
  </si>
  <si>
    <t>из них:
по выплатам, связанным с причинением вреда гражданам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</si>
  <si>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</si>
  <si>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</si>
  <si>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</si>
  <si>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</si>
  <si>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</si>
  <si>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</si>
  <si>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</si>
  <si>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</si>
  <si>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</si>
  <si>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</si>
  <si>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</si>
  <si>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</si>
  <si>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</si>
  <si>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</si>
  <si>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</si>
  <si>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</si>
  <si>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</si>
  <si>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</si>
  <si>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</si>
  <si>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</si>
  <si>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</si>
  <si>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</si>
  <si>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</si>
  <si>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</si>
  <si>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</si>
  <si>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</si>
  <si>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</si>
  <si>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</si>
  <si>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</si>
  <si>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</si>
  <si>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</si>
  <si>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</si>
  <si>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</si>
  <si>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</si>
  <si>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</si>
  <si>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</si>
  <si>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</si>
  <si>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</si>
  <si>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</si>
  <si>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</si>
  <si>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</si>
  <si>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</si>
  <si>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</si>
  <si>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</si>
  <si>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</si>
  <si>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</si>
  <si>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</si>
  <si>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</si>
  <si>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прочие налоги, сборы, платежи в бюджет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</si>
  <si>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</si>
  <si>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</si>
  <si>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</si>
  <si>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</si>
  <si>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</si>
  <si>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</si>
  <si>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Субсидии на финансовое обеспечение выполнения государственного (муниципального) задания</t>
  </si>
  <si>
    <t>0501</t>
  </si>
  <si>
    <t>0502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</si>
  <si>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</si>
  <si>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</si>
  <si>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</si>
  <si>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</si>
  <si>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</si>
  <si>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</si>
  <si>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</si>
  <si>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</si>
  <si>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</si>
  <si>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</si>
  <si>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</si>
  <si>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</si>
  <si>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</si>
  <si>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</si>
  <si>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</si>
  <si>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</si>
  <si>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</si>
  <si>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</si>
  <si>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</si>
  <si>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</si>
  <si>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</si>
  <si>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</si>
  <si>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</si>
  <si>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</si>
  <si>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</si>
  <si>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</si>
  <si>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100%</t>
  </si>
  <si>
    <t>по ОКЕИ</t>
  </si>
  <si>
    <t>Сведения о поступлениях и выплатах учреждения</t>
  </si>
  <si>
    <t>0708</t>
  </si>
  <si>
    <t>0707</t>
  </si>
  <si>
    <t>за  2022 год
(за отчетный
финансовый год)</t>
  </si>
  <si>
    <t>за  2021 год 
(за год, предшествующий 
отчетному)</t>
  </si>
  <si>
    <t xml:space="preserve">                                                                                                      на 1 января  2023 г.</t>
  </si>
  <si>
    <t>6 304 497,42</t>
  </si>
  <si>
    <t>157 929,30</t>
  </si>
  <si>
    <t>47 694,73</t>
  </si>
  <si>
    <t>МДОУ "Детский сад комбинированного вида № 167"</t>
  </si>
  <si>
    <t>Администрация Ленинского района муниципального образования "Город Саратов"</t>
  </si>
  <si>
    <t>заведующий</t>
  </si>
  <si>
    <t>Н.А. Марченко</t>
  </si>
  <si>
    <t>«06» декабря 2023 г.</t>
  </si>
  <si>
    <t xml:space="preserve">                                                            на 1 января 2023 г.</t>
  </si>
  <si>
    <t>МДОУ "Детский сад комбинированного вида №167"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</si>
</sst>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4" fillId="0" borderId="0"/>
    <xf numFmtId="164" fontId="8" fillId="0" borderId="0" applyFon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10" fillId="0" borderId="0" xfId="1" applyFont="1"/>
    <xf numFmtId="0" fontId="8" fillId="0" borderId="0" xfId="1"/>
    <xf numFmtId="0" fontId="1" fillId="0" borderId="0" xfId="1" applyFont="1"/>
    <xf numFmtId="0" fontId="11" fillId="2" borderId="0" xfId="1" applyFont="1" applyFill="1"/>
    <xf numFmtId="0" fontId="11" fillId="2" borderId="0" xfId="1" applyFont="1" applyFill="1" applyAlignment="1">
      <alignment horizontal="right" indent="1"/>
    </xf>
    <xf numFmtId="0" fontId="4" fillId="2" borderId="13" xfId="1" applyFont="1" applyFill="1" applyBorder="1" applyAlignment="1">
      <alignment wrapText="1"/>
    </xf>
    <xf numFmtId="0" fontId="4" fillId="2" borderId="14" xfId="1" applyFont="1" applyFill="1" applyBorder="1" applyAlignment="1">
      <alignment wrapText="1"/>
    </xf>
    <xf numFmtId="0" fontId="4" fillId="2" borderId="0" xfId="1" applyFont="1" applyFill="1" applyAlignment="1">
      <alignment horizontal="right"/>
    </xf>
    <xf numFmtId="10" fontId="10" fillId="0" borderId="0" xfId="1" applyNumberFormat="1" applyFont="1"/>
    <xf numFmtId="0" fontId="12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2" borderId="0" xfId="1" applyFont="1" applyFill="1" applyAlignment="1">
      <alignment wrapText="1"/>
    </xf>
    <xf numFmtId="0" fontId="8" fillId="0" borderId="0" xfId="1" applyAlignment="1">
      <alignment horizontal="right" indent="1"/>
    </xf>
    <xf numFmtId="0" fontId="4" fillId="2" borderId="13" xfId="1" applyFont="1" applyFill="1" applyBorder="1" applyAlignment="1">
      <alignment horizontal="left" wrapText="1"/>
    </xf>
    <xf numFmtId="0" fontId="4" fillId="2" borderId="14" xfId="1" applyFont="1" applyFill="1" applyBorder="1" applyAlignment="1">
      <alignment horizontal="left" wrapText="1"/>
    </xf>
    <xf numFmtId="0" fontId="4" fillId="2" borderId="14" xfId="1" applyFont="1" applyFill="1" applyBorder="1"/>
    <xf numFmtId="0" fontId="4" fillId="2" borderId="0" xfId="1" applyFont="1" applyFill="1"/>
    <xf numFmtId="0" fontId="3" fillId="0" borderId="14" xfId="1" applyFont="1" applyBorder="1"/>
    <xf numFmtId="0" fontId="4" fillId="0" borderId="8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0" borderId="0" xfId="0" applyFont="1"/>
    <xf numFmtId="0" fontId="7" fillId="0" borderId="0" xfId="0" applyFont="1"/>
    <xf numFmtId="0" fontId="7" fillId="2" borderId="0" xfId="0" applyFont="1" applyFill="1" applyAlignment="1">
      <alignment vertical="top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right" wrapText="1" indent="1"/>
    </xf>
    <xf numFmtId="49" fontId="4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horizontal="right" indent="1"/>
    </xf>
    <xf numFmtId="0" fontId="1" fillId="0" borderId="1" xfId="2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6" fillId="0" borderId="13" xfId="0" applyFont="1" applyBorder="1"/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/>
    <xf numFmtId="0" fontId="11" fillId="2" borderId="0" xfId="0" applyFont="1" applyFill="1"/>
    <xf numFmtId="0" fontId="11" fillId="2" borderId="10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right" wrapText="1" inden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indent="1"/>
    </xf>
    <xf numFmtId="0" fontId="4" fillId="2" borderId="0" xfId="0" applyFont="1" applyFill="1" applyAlignment="1">
      <alignment wrapText="1"/>
    </xf>
    <xf numFmtId="0" fontId="1" fillId="2" borderId="13" xfId="0" applyFont="1" applyFill="1" applyBorder="1"/>
    <xf numFmtId="0" fontId="4" fillId="2" borderId="13" xfId="0" applyFont="1" applyFill="1" applyBorder="1"/>
    <xf numFmtId="0" fontId="1" fillId="2" borderId="14" xfId="0" applyFont="1" applyFill="1" applyBorder="1"/>
    <xf numFmtId="0" fontId="4" fillId="2" borderId="14" xfId="0" applyFont="1" applyFill="1" applyBorder="1"/>
    <xf numFmtId="0" fontId="4" fillId="2" borderId="0" xfId="0" applyFont="1" applyFill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 indent="2"/>
    </xf>
    <xf numFmtId="49" fontId="13" fillId="4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 indent="2"/>
    </xf>
    <xf numFmtId="0" fontId="4" fillId="2" borderId="14" xfId="0" applyFont="1" applyFill="1" applyBorder="1" applyAlignment="1">
      <alignment horizontal="left" wrapText="1" indent="2"/>
    </xf>
    <xf numFmtId="0" fontId="13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9" fontId="4" fillId="4" borderId="0" xfId="0" applyNumberFormat="1" applyFont="1" applyFill="1"/>
    <xf numFmtId="0" fontId="4" fillId="0" borderId="0" xfId="0" applyFont="1"/>
    <xf numFmtId="0" fontId="4" fillId="0" borderId="0" xfId="1" applyFont="1"/>
    <xf numFmtId="0" fontId="11" fillId="0" borderId="0" xfId="1" applyFont="1"/>
    <xf numFmtId="0" fontId="4" fillId="0" borderId="0" xfId="1" applyFont="1" applyAlignment="1">
      <alignment horizontal="right" indent="1"/>
    </xf>
    <xf numFmtId="49" fontId="4" fillId="0" borderId="20" xfId="0" applyNumberFormat="1" applyFont="1" applyBorder="1" applyAlignment="1">
      <alignment horizontal="center" wrapText="1"/>
    </xf>
    <xf numFmtId="0" fontId="4" fillId="0" borderId="14" xfId="1" applyFont="1" applyBorder="1" applyAlignment="1">
      <alignment wrapText="1"/>
    </xf>
    <xf numFmtId="0" fontId="4" fillId="0" borderId="6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4" fontId="4" fillId="0" borderId="1" xfId="1" applyNumberFormat="1" applyFont="1" applyBorder="1" applyAlignment="1">
      <alignment horizontal="right"/>
    </xf>
    <xf numFmtId="4" fontId="4" fillId="3" borderId="1" xfId="1" applyNumberFormat="1" applyFont="1" applyFill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11" fillId="3" borderId="1" xfId="1" applyNumberFormat="1" applyFont="1" applyFill="1" applyBorder="1" applyAlignment="1">
      <alignment horizontal="right" wrapText="1"/>
    </xf>
    <xf numFmtId="14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5" fillId="0" borderId="34" xfId="0" applyNumberFormat="1" applyFont="1" applyBorder="1" applyAlignment="1">
      <alignment horizontal="center" wrapText="1"/>
    </xf>
    <xf numFmtId="3" fontId="4" fillId="2" borderId="29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0" borderId="26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4" fillId="0" borderId="0" xfId="0" applyFont="1" applyAlignment="1">
      <alignment wrapText="1"/>
    </xf>
    <xf numFmtId="0" fontId="11" fillId="2" borderId="12" xfId="0" applyFont="1" applyFill="1" applyBorder="1" applyAlignment="1">
      <alignment horizontal="right" wrapText="1" indent="1"/>
    </xf>
    <xf numFmtId="49" fontId="4" fillId="4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4" fillId="3" borderId="19" xfId="0" applyNumberFormat="1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9" fontId="4" fillId="2" borderId="14" xfId="0" applyNumberFormat="1" applyFont="1" applyFill="1" applyBorder="1" applyAlignment="1">
      <alignment horizontal="left" wrapText="1" indent="2"/>
    </xf>
    <xf numFmtId="49" fontId="4" fillId="2" borderId="30" xfId="0" applyNumberFormat="1" applyFont="1" applyFill="1" applyBorder="1" applyAlignment="1">
      <alignment horizontal="left" wrapText="1" indent="2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30" xfId="0" applyNumberFormat="1" applyFont="1" applyFill="1" applyBorder="1" applyAlignment="1">
      <alignment horizontal="left" wrapText="1"/>
    </xf>
    <xf numFmtId="49" fontId="11" fillId="2" borderId="12" xfId="0" applyNumberFormat="1" applyFont="1" applyFill="1" applyBorder="1" applyAlignment="1">
      <alignment horizontal="right" indent="1"/>
    </xf>
    <xf numFmtId="49" fontId="11" fillId="2" borderId="28" xfId="0" applyNumberFormat="1" applyFont="1" applyFill="1" applyBorder="1" applyAlignment="1">
      <alignment horizontal="right" inden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0" borderId="8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0" fontId="1" fillId="2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4" fillId="0" borderId="14" xfId="1" applyFont="1" applyBorder="1" applyAlignment="1">
      <alignment horizontal="left" wrapText="1" indent="4"/>
    </xf>
    <xf numFmtId="0" fontId="11" fillId="0" borderId="12" xfId="1" applyFont="1" applyBorder="1" applyAlignment="1">
      <alignment horizontal="right" wrapText="1" indent="1"/>
    </xf>
    <xf numFmtId="0" fontId="1" fillId="2" borderId="13" xfId="0" applyFont="1" applyFill="1" applyBorder="1" applyAlignment="1">
      <alignment wrapText="1"/>
    </xf>
    <xf numFmtId="0" fontId="12" fillId="0" borderId="0" xfId="1" applyFont="1" applyAlignment="1">
      <alignment wrapText="1"/>
    </xf>
    <xf numFmtId="0" fontId="4" fillId="0" borderId="14" xfId="1" applyFont="1" applyBorder="1" applyAlignment="1">
      <alignment horizontal="left" wrapText="1"/>
    </xf>
    <xf numFmtId="0" fontId="4" fillId="0" borderId="14" xfId="1" applyFont="1" applyBorder="1" applyAlignment="1">
      <alignment horizontal="left" wrapText="1" indent="2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0" fontId="4" fillId="2" borderId="23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33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0" fontId="4" fillId="0" borderId="31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wrapText="1"/>
    </xf>
    <xf numFmtId="0" fontId="4" fillId="0" borderId="30" xfId="1" applyFont="1" applyBorder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0" borderId="32" xfId="1" applyNumberFormat="1" applyFont="1" applyBorder="1" applyAlignment="1">
      <alignment horizontal="center" wrapText="1"/>
    </xf>
    <xf numFmtId="0" fontId="4" fillId="0" borderId="13" xfId="1" applyFont="1" applyBorder="1" applyAlignment="1">
      <alignment wrapText="1" shrinkToFi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8CBE7EE-0E7F-4818-80B9-ED357C8CFD6A}" diskRevisions="1" revisionId="100">
  <header guid="{48CBE7EE-0E7F-4818-80B9-ED357C8CFD6A}" dateTime="2023-12-11T17:45:23" maxSheetId="4" userName="user" r:id="rId14" minRId="100">
    <sheetIdMap count="3">
      <sheetId val="1"/>
      <sheetId val="2"/>
      <sheetId val="3"/>
    </sheetIdMap>
  </header>
</header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" sId="3">
    <nc r="H31" t="inlineStr">
      <is>
        <t>Н.А. Марченко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H49"/>
  <sheetViews>
    <sheetView showGridLines="0" view="pageBreakPreview" zoomScale="85" zoomScaleNormal="90" zoomScaleSheetLayoutView="85" workbookViewId="0">
      <selection activeCell="D7" sqref="D7"/>
    </sheetView>
  </sheetViews>
  <sheetFormatPr defaultRowHeight="15" x14ac:dyDescent="0.25"/>
  <cols>
    <col min="1" max="1" width="1.85546875" customWidth="1"/>
    <col min="2" max="2" width="30.85546875" customWidth="1"/>
    <col min="3" max="3" width="57.28515625" customWidth="1"/>
    <col min="4" max="4" width="12.5703125" customWidth="1"/>
    <col min="5" max="8" width="23.5703125" customWidth="1"/>
  </cols>
  <sheetData>
    <row r="1" spans="2:8" ht="27" customHeight="1" x14ac:dyDescent="0.25">
      <c r="B1" s="132" t="s">
        <v>204</v>
      </c>
      <c r="C1" s="132"/>
      <c r="D1" s="132"/>
      <c r="E1" s="132"/>
      <c r="F1" s="132"/>
      <c r="G1" s="132"/>
      <c r="H1" s="132"/>
    </row>
    <row r="2" spans="2:8" ht="15.75" thickBot="1" x14ac:dyDescent="0.3">
      <c r="B2" s="42"/>
      <c r="C2" s="42"/>
      <c r="D2" s="43"/>
      <c r="E2" s="44"/>
      <c r="F2" s="42"/>
      <c r="G2" s="45"/>
      <c r="H2" s="46" t="s">
        <v>10</v>
      </c>
    </row>
    <row r="3" spans="2:8" ht="15.75" thickBot="1" x14ac:dyDescent="0.3">
      <c r="B3" s="133" t="s">
        <v>209</v>
      </c>
      <c r="C3" s="133"/>
      <c r="D3" s="133"/>
      <c r="E3" s="133"/>
      <c r="F3" s="133"/>
      <c r="G3" s="47" t="s">
        <v>11</v>
      </c>
      <c r="H3" s="95">
        <v>44927</v>
      </c>
    </row>
    <row r="4" spans="2:8" x14ac:dyDescent="0.25">
      <c r="B4" s="48"/>
      <c r="C4" s="48"/>
      <c r="D4" s="48"/>
      <c r="E4" s="48"/>
      <c r="F4" s="48"/>
      <c r="G4" s="49" t="s">
        <v>3</v>
      </c>
      <c r="H4" s="205">
        <v>6453041969</v>
      </c>
    </row>
    <row r="5" spans="2:8" x14ac:dyDescent="0.25">
      <c r="B5" s="50" t="s">
        <v>48</v>
      </c>
      <c r="C5" s="97" t="s">
        <v>213</v>
      </c>
      <c r="D5" s="51"/>
      <c r="E5" s="51"/>
      <c r="F5" s="52"/>
      <c r="G5" s="49" t="s">
        <v>6</v>
      </c>
      <c r="H5" s="206">
        <v>645301001</v>
      </c>
    </row>
    <row r="6" spans="2:8" ht="26.25" x14ac:dyDescent="0.25">
      <c r="B6" s="50" t="s">
        <v>49</v>
      </c>
      <c r="C6" s="97" t="s">
        <v>214</v>
      </c>
      <c r="D6" s="53"/>
      <c r="E6" s="53"/>
      <c r="F6" s="54"/>
      <c r="G6" s="49" t="s">
        <v>50</v>
      </c>
      <c r="H6" s="96"/>
    </row>
    <row r="7" spans="2:8" x14ac:dyDescent="0.25">
      <c r="B7" s="50" t="s">
        <v>8</v>
      </c>
      <c r="C7" s="97"/>
      <c r="D7" s="53"/>
      <c r="E7" s="53"/>
      <c r="F7" s="54"/>
      <c r="G7" s="49" t="s">
        <v>46</v>
      </c>
      <c r="H7" s="96">
        <v>63701000</v>
      </c>
    </row>
    <row r="8" spans="2:8" x14ac:dyDescent="0.25">
      <c r="B8" s="42" t="s">
        <v>51</v>
      </c>
      <c r="C8" s="42"/>
      <c r="D8" s="48"/>
      <c r="E8" s="55"/>
      <c r="F8" s="42"/>
      <c r="G8" s="49"/>
      <c r="H8" s="56"/>
    </row>
    <row r="9" spans="2:8" ht="15.75" thickBot="1" x14ac:dyDescent="0.3">
      <c r="B9" s="42" t="s">
        <v>52</v>
      </c>
      <c r="C9" s="42"/>
      <c r="D9" s="57"/>
      <c r="E9" s="55"/>
      <c r="F9" s="42"/>
      <c r="G9" s="49" t="s">
        <v>53</v>
      </c>
      <c r="H9" s="58">
        <v>383</v>
      </c>
    </row>
    <row r="10" spans="2:8" ht="7.5" customHeight="1" x14ac:dyDescent="0.25">
      <c r="B10" s="1"/>
      <c r="C10" s="1"/>
      <c r="D10" s="1"/>
      <c r="E10" s="1"/>
      <c r="F10" s="1"/>
      <c r="G10" s="1"/>
      <c r="H10" s="1"/>
    </row>
    <row r="11" spans="2:8" x14ac:dyDescent="0.25">
      <c r="B11" s="134" t="s">
        <v>54</v>
      </c>
      <c r="C11" s="134"/>
      <c r="D11" s="134"/>
      <c r="E11" s="134"/>
      <c r="F11" s="134"/>
      <c r="G11" s="134"/>
      <c r="H11" s="134"/>
    </row>
    <row r="12" spans="2:8" ht="7.5" customHeight="1" x14ac:dyDescent="0.25">
      <c r="B12" s="42"/>
      <c r="C12" s="42"/>
      <c r="D12" s="42"/>
      <c r="E12" s="42"/>
      <c r="F12" s="42"/>
      <c r="G12" s="42"/>
      <c r="H12" s="1"/>
    </row>
    <row r="13" spans="2:8" ht="15" customHeight="1" x14ac:dyDescent="0.25">
      <c r="B13" s="135" t="s">
        <v>12</v>
      </c>
      <c r="C13" s="136"/>
      <c r="D13" s="141" t="s">
        <v>55</v>
      </c>
      <c r="E13" s="144" t="s">
        <v>56</v>
      </c>
      <c r="F13" s="145"/>
      <c r="G13" s="141" t="s">
        <v>57</v>
      </c>
      <c r="H13" s="146" t="s">
        <v>58</v>
      </c>
    </row>
    <row r="14" spans="2:8" ht="15" customHeight="1" x14ac:dyDescent="0.25">
      <c r="B14" s="137"/>
      <c r="C14" s="138"/>
      <c r="D14" s="142"/>
      <c r="E14" s="141" t="s">
        <v>207</v>
      </c>
      <c r="F14" s="141" t="s">
        <v>208</v>
      </c>
      <c r="G14" s="142"/>
      <c r="H14" s="147"/>
    </row>
    <row r="15" spans="2:8" ht="27.75" customHeight="1" x14ac:dyDescent="0.25">
      <c r="B15" s="139"/>
      <c r="C15" s="140"/>
      <c r="D15" s="143"/>
      <c r="E15" s="143"/>
      <c r="F15" s="143"/>
      <c r="G15" s="143"/>
      <c r="H15" s="148"/>
    </row>
    <row r="16" spans="2:8" ht="13.5" customHeight="1" thickBot="1" x14ac:dyDescent="0.3">
      <c r="B16" s="130">
        <v>1</v>
      </c>
      <c r="C16" s="131"/>
      <c r="D16" s="59" t="s">
        <v>59</v>
      </c>
      <c r="E16" s="59" t="s">
        <v>60</v>
      </c>
      <c r="F16" s="60" t="s">
        <v>61</v>
      </c>
      <c r="G16" s="61" t="s">
        <v>62</v>
      </c>
      <c r="H16" s="62">
        <v>6</v>
      </c>
    </row>
    <row r="17" spans="2:8" ht="15.75" customHeight="1" thickBot="1" x14ac:dyDescent="0.3">
      <c r="B17" s="126" t="s">
        <v>173</v>
      </c>
      <c r="C17" s="127"/>
      <c r="D17" s="63" t="s">
        <v>26</v>
      </c>
      <c r="E17" s="98">
        <v>30754820.899999999</v>
      </c>
      <c r="F17" s="98">
        <v>28817269.789999999</v>
      </c>
      <c r="G17" s="121">
        <f>(E17-F17)*100/E17</f>
        <v>6.2999915242556312</v>
      </c>
      <c r="H17" s="122">
        <f>E17/$E$47*100</f>
        <v>84.571694122241269</v>
      </c>
    </row>
    <row r="18" spans="2:8" ht="27" customHeight="1" thickBot="1" x14ac:dyDescent="0.3">
      <c r="B18" s="126" t="s">
        <v>63</v>
      </c>
      <c r="C18" s="127"/>
      <c r="D18" s="64" t="s">
        <v>27</v>
      </c>
      <c r="E18" s="99"/>
      <c r="F18" s="99"/>
      <c r="G18" s="121" t="e">
        <f t="shared" ref="G18:G46" si="0">(E18-F18)*100/E18</f>
        <v>#DIV/0!</v>
      </c>
      <c r="H18" s="122">
        <f>E18/$E$47*100</f>
        <v>0</v>
      </c>
    </row>
    <row r="19" spans="2:8" ht="15.75" thickBot="1" x14ac:dyDescent="0.3">
      <c r="B19" s="126" t="s">
        <v>64</v>
      </c>
      <c r="C19" s="127"/>
      <c r="D19" s="64" t="s">
        <v>28</v>
      </c>
      <c r="E19" s="99"/>
      <c r="F19" s="99">
        <v>778378.38</v>
      </c>
      <c r="G19" s="121" t="e">
        <f t="shared" si="0"/>
        <v>#DIV/0!</v>
      </c>
      <c r="H19" s="122">
        <f t="shared" ref="H19:H46" si="1">E19/$E$47*100</f>
        <v>0</v>
      </c>
    </row>
    <row r="20" spans="2:8" ht="15.75" thickBot="1" x14ac:dyDescent="0.3">
      <c r="B20" s="126" t="s">
        <v>65</v>
      </c>
      <c r="C20" s="127"/>
      <c r="D20" s="64" t="s">
        <v>66</v>
      </c>
      <c r="E20" s="99"/>
      <c r="F20" s="99"/>
      <c r="G20" s="121" t="e">
        <f t="shared" si="0"/>
        <v>#DIV/0!</v>
      </c>
      <c r="H20" s="122">
        <f t="shared" si="1"/>
        <v>0</v>
      </c>
    </row>
    <row r="21" spans="2:8" ht="15.75" thickBot="1" x14ac:dyDescent="0.3">
      <c r="B21" s="126" t="s">
        <v>67</v>
      </c>
      <c r="C21" s="127"/>
      <c r="D21" s="64" t="s">
        <v>68</v>
      </c>
      <c r="E21" s="100">
        <f>E22+E23</f>
        <v>0</v>
      </c>
      <c r="F21" s="100">
        <f>F22+F23</f>
        <v>0</v>
      </c>
      <c r="G21" s="121" t="e">
        <f t="shared" si="0"/>
        <v>#DIV/0!</v>
      </c>
      <c r="H21" s="122">
        <f t="shared" si="1"/>
        <v>0</v>
      </c>
    </row>
    <row r="22" spans="2:8" ht="26.25" customHeight="1" thickBot="1" x14ac:dyDescent="0.3">
      <c r="B22" s="124" t="s">
        <v>69</v>
      </c>
      <c r="C22" s="125"/>
      <c r="D22" s="86" t="s">
        <v>174</v>
      </c>
      <c r="E22" s="99"/>
      <c r="F22" s="99"/>
      <c r="G22" s="121" t="e">
        <f t="shared" si="0"/>
        <v>#DIV/0!</v>
      </c>
      <c r="H22" s="122">
        <f t="shared" si="1"/>
        <v>0</v>
      </c>
    </row>
    <row r="23" spans="2:8" ht="15.75" thickBot="1" x14ac:dyDescent="0.3">
      <c r="B23" s="124" t="s">
        <v>70</v>
      </c>
      <c r="C23" s="125"/>
      <c r="D23" s="86" t="s">
        <v>175</v>
      </c>
      <c r="E23" s="99"/>
      <c r="F23" s="99"/>
      <c r="G23" s="121" t="e">
        <f t="shared" si="0"/>
        <v>#DIV/0!</v>
      </c>
      <c r="H23" s="122">
        <f t="shared" si="1"/>
        <v>0</v>
      </c>
    </row>
    <row r="24" spans="2:8" ht="27.75" customHeight="1" thickBot="1" x14ac:dyDescent="0.3">
      <c r="B24" s="126" t="s">
        <v>71</v>
      </c>
      <c r="C24" s="127"/>
      <c r="D24" s="64" t="s">
        <v>72</v>
      </c>
      <c r="E24" s="99"/>
      <c r="F24" s="99"/>
      <c r="G24" s="121" t="e">
        <f t="shared" si="0"/>
        <v>#DIV/0!</v>
      </c>
      <c r="H24" s="122">
        <f t="shared" si="1"/>
        <v>0</v>
      </c>
    </row>
    <row r="25" spans="2:8" ht="52.5" customHeight="1" thickBot="1" x14ac:dyDescent="0.3">
      <c r="B25" s="124" t="s">
        <v>176</v>
      </c>
      <c r="C25" s="125"/>
      <c r="D25" s="64" t="s">
        <v>177</v>
      </c>
      <c r="E25" s="99"/>
      <c r="F25" s="99"/>
      <c r="G25" s="121" t="e">
        <f t="shared" si="0"/>
        <v>#DIV/0!</v>
      </c>
      <c r="H25" s="122">
        <f t="shared" si="1"/>
        <v>0</v>
      </c>
    </row>
    <row r="26" spans="2:8" ht="28.5" customHeight="1" thickBot="1" x14ac:dyDescent="0.3">
      <c r="B26" s="126" t="s">
        <v>73</v>
      </c>
      <c r="C26" s="127"/>
      <c r="D26" s="64" t="s">
        <v>74</v>
      </c>
      <c r="E26" s="99"/>
      <c r="F26" s="99"/>
      <c r="G26" s="121" t="e">
        <f t="shared" si="0"/>
        <v>#DIV/0!</v>
      </c>
      <c r="H26" s="122">
        <f t="shared" si="1"/>
        <v>0</v>
      </c>
    </row>
    <row r="27" spans="2:8" ht="49.15" customHeight="1" thickBot="1" x14ac:dyDescent="0.3">
      <c r="B27" s="126" t="s">
        <v>75</v>
      </c>
      <c r="C27" s="127"/>
      <c r="D27" s="64" t="s">
        <v>76</v>
      </c>
      <c r="E27" s="100">
        <f>SUM(E28:E34)</f>
        <v>5610562.5999999996</v>
      </c>
      <c r="F27" s="100">
        <f>SUM(F28:F34)</f>
        <v>3185169.3</v>
      </c>
      <c r="G27" s="121">
        <f t="shared" si="0"/>
        <v>43.229056922027745</v>
      </c>
      <c r="H27" s="122">
        <f t="shared" si="1"/>
        <v>15.428305877758719</v>
      </c>
    </row>
    <row r="28" spans="2:8" ht="27" customHeight="1" thickBot="1" x14ac:dyDescent="0.3">
      <c r="B28" s="124" t="s">
        <v>77</v>
      </c>
      <c r="C28" s="125"/>
      <c r="D28" s="86" t="s">
        <v>178</v>
      </c>
      <c r="E28" s="99"/>
      <c r="F28" s="99"/>
      <c r="G28" s="121" t="e">
        <f t="shared" si="0"/>
        <v>#DIV/0!</v>
      </c>
      <c r="H28" s="122">
        <f t="shared" si="1"/>
        <v>0</v>
      </c>
    </row>
    <row r="29" spans="2:8" ht="39.75" customHeight="1" thickBot="1" x14ac:dyDescent="0.3">
      <c r="B29" s="124" t="s">
        <v>78</v>
      </c>
      <c r="C29" s="125"/>
      <c r="D29" s="86" t="s">
        <v>179</v>
      </c>
      <c r="E29" s="99">
        <v>5610562.5999999996</v>
      </c>
      <c r="F29" s="99">
        <v>3185169.3</v>
      </c>
      <c r="G29" s="121">
        <f t="shared" si="0"/>
        <v>43.229056922027745</v>
      </c>
      <c r="H29" s="122">
        <f t="shared" si="1"/>
        <v>15.428305877758719</v>
      </c>
    </row>
    <row r="30" spans="2:8" ht="27" customHeight="1" thickBot="1" x14ac:dyDescent="0.3">
      <c r="B30" s="124" t="s">
        <v>79</v>
      </c>
      <c r="C30" s="125"/>
      <c r="D30" s="86" t="s">
        <v>180</v>
      </c>
      <c r="E30" s="99"/>
      <c r="F30" s="99"/>
      <c r="G30" s="121" t="e">
        <f t="shared" si="0"/>
        <v>#DIV/0!</v>
      </c>
      <c r="H30" s="122">
        <f t="shared" si="1"/>
        <v>0</v>
      </c>
    </row>
    <row r="31" spans="2:8" ht="15" customHeight="1" thickBot="1" x14ac:dyDescent="0.3">
      <c r="B31" s="124" t="s">
        <v>80</v>
      </c>
      <c r="C31" s="125"/>
      <c r="D31" s="86" t="s">
        <v>181</v>
      </c>
      <c r="E31" s="99"/>
      <c r="F31" s="99"/>
      <c r="G31" s="121" t="e">
        <f t="shared" si="0"/>
        <v>#DIV/0!</v>
      </c>
      <c r="H31" s="122">
        <f t="shared" si="1"/>
        <v>0</v>
      </c>
    </row>
    <row r="32" spans="2:8" ht="26.25" customHeight="1" thickBot="1" x14ac:dyDescent="0.3">
      <c r="B32" s="124" t="s">
        <v>81</v>
      </c>
      <c r="C32" s="125"/>
      <c r="D32" s="86" t="s">
        <v>182</v>
      </c>
      <c r="E32" s="99"/>
      <c r="F32" s="99"/>
      <c r="G32" s="121" t="e">
        <f t="shared" si="0"/>
        <v>#DIV/0!</v>
      </c>
      <c r="H32" s="122">
        <f t="shared" si="1"/>
        <v>0</v>
      </c>
    </row>
    <row r="33" spans="2:8" ht="25.5" customHeight="1" thickBot="1" x14ac:dyDescent="0.3">
      <c r="B33" s="124" t="s">
        <v>82</v>
      </c>
      <c r="C33" s="125"/>
      <c r="D33" s="86" t="s">
        <v>183</v>
      </c>
      <c r="E33" s="99"/>
      <c r="F33" s="99"/>
      <c r="G33" s="121" t="e">
        <f t="shared" si="0"/>
        <v>#DIV/0!</v>
      </c>
      <c r="H33" s="122">
        <f t="shared" si="1"/>
        <v>0</v>
      </c>
    </row>
    <row r="34" spans="2:8" ht="27" customHeight="1" thickBot="1" x14ac:dyDescent="0.3">
      <c r="B34" s="124" t="s">
        <v>83</v>
      </c>
      <c r="C34" s="125"/>
      <c r="D34" s="86" t="s">
        <v>184</v>
      </c>
      <c r="E34" s="99"/>
      <c r="F34" s="99"/>
      <c r="G34" s="121" t="e">
        <f t="shared" si="0"/>
        <v>#DIV/0!</v>
      </c>
      <c r="H34" s="122">
        <f t="shared" si="1"/>
        <v>0</v>
      </c>
    </row>
    <row r="35" spans="2:8" ht="15.75" thickBot="1" x14ac:dyDescent="0.3">
      <c r="B35" s="126" t="s">
        <v>84</v>
      </c>
      <c r="C35" s="127"/>
      <c r="D35" s="64" t="s">
        <v>85</v>
      </c>
      <c r="E35" s="101">
        <f>SUM(E36:E43)</f>
        <v>0</v>
      </c>
      <c r="F35" s="101">
        <f>SUM(F36:F43)</f>
        <v>0</v>
      </c>
      <c r="G35" s="121" t="e">
        <f t="shared" si="0"/>
        <v>#DIV/0!</v>
      </c>
      <c r="H35" s="122">
        <f t="shared" si="1"/>
        <v>0</v>
      </c>
    </row>
    <row r="36" spans="2:8" ht="36.75" customHeight="1" thickBot="1" x14ac:dyDescent="0.3">
      <c r="B36" s="124" t="s">
        <v>86</v>
      </c>
      <c r="C36" s="125"/>
      <c r="D36" s="86" t="s">
        <v>185</v>
      </c>
      <c r="E36" s="102"/>
      <c r="F36" s="102"/>
      <c r="G36" s="121" t="e">
        <f t="shared" si="0"/>
        <v>#DIV/0!</v>
      </c>
      <c r="H36" s="122">
        <f t="shared" si="1"/>
        <v>0</v>
      </c>
    </row>
    <row r="37" spans="2:8" ht="27.75" customHeight="1" thickBot="1" x14ac:dyDescent="0.3">
      <c r="B37" s="124" t="s">
        <v>87</v>
      </c>
      <c r="C37" s="125"/>
      <c r="D37" s="86" t="s">
        <v>186</v>
      </c>
      <c r="E37" s="102"/>
      <c r="F37" s="102"/>
      <c r="G37" s="121" t="e">
        <f t="shared" si="0"/>
        <v>#DIV/0!</v>
      </c>
      <c r="H37" s="122">
        <f t="shared" si="1"/>
        <v>0</v>
      </c>
    </row>
    <row r="38" spans="2:8" ht="15.75" thickBot="1" x14ac:dyDescent="0.3">
      <c r="B38" s="124" t="s">
        <v>88</v>
      </c>
      <c r="C38" s="125"/>
      <c r="D38" s="86" t="s">
        <v>187</v>
      </c>
      <c r="E38" s="102"/>
      <c r="F38" s="102"/>
      <c r="G38" s="121" t="e">
        <f t="shared" si="0"/>
        <v>#DIV/0!</v>
      </c>
      <c r="H38" s="122">
        <f t="shared" si="1"/>
        <v>0</v>
      </c>
    </row>
    <row r="39" spans="2:8" ht="15.75" thickBot="1" x14ac:dyDescent="0.3">
      <c r="B39" s="124" t="s">
        <v>89</v>
      </c>
      <c r="C39" s="125"/>
      <c r="D39" s="86" t="s">
        <v>188</v>
      </c>
      <c r="E39" s="102"/>
      <c r="F39" s="102"/>
      <c r="G39" s="121" t="e">
        <f t="shared" si="0"/>
        <v>#DIV/0!</v>
      </c>
      <c r="H39" s="122">
        <f t="shared" si="1"/>
        <v>0</v>
      </c>
    </row>
    <row r="40" spans="2:8" ht="15.75" thickBot="1" x14ac:dyDescent="0.3">
      <c r="B40" s="124" t="s">
        <v>90</v>
      </c>
      <c r="C40" s="125"/>
      <c r="D40" s="86" t="s">
        <v>189</v>
      </c>
      <c r="E40" s="102"/>
      <c r="F40" s="102"/>
      <c r="G40" s="121" t="e">
        <f t="shared" si="0"/>
        <v>#DIV/0!</v>
      </c>
      <c r="H40" s="122">
        <f t="shared" si="1"/>
        <v>0</v>
      </c>
    </row>
    <row r="41" spans="2:8" ht="15.75" thickBot="1" x14ac:dyDescent="0.3">
      <c r="B41" s="124" t="s">
        <v>91</v>
      </c>
      <c r="C41" s="125"/>
      <c r="D41" s="86" t="s">
        <v>190</v>
      </c>
      <c r="E41" s="102"/>
      <c r="F41" s="102"/>
      <c r="G41" s="121" t="e">
        <f t="shared" si="0"/>
        <v>#DIV/0!</v>
      </c>
      <c r="H41" s="122">
        <f t="shared" si="1"/>
        <v>0</v>
      </c>
    </row>
    <row r="42" spans="2:8" ht="27" customHeight="1" thickBot="1" x14ac:dyDescent="0.3">
      <c r="B42" s="124" t="s">
        <v>92</v>
      </c>
      <c r="C42" s="125"/>
      <c r="D42" s="86" t="s">
        <v>191</v>
      </c>
      <c r="E42" s="102"/>
      <c r="F42" s="102"/>
      <c r="G42" s="121" t="e">
        <f t="shared" si="0"/>
        <v>#DIV/0!</v>
      </c>
      <c r="H42" s="122">
        <f t="shared" si="1"/>
        <v>0</v>
      </c>
    </row>
    <row r="43" spans="2:8" ht="15.75" thickBot="1" x14ac:dyDescent="0.3">
      <c r="B43" s="124" t="s">
        <v>93</v>
      </c>
      <c r="C43" s="125"/>
      <c r="D43" s="86" t="s">
        <v>192</v>
      </c>
      <c r="E43" s="102"/>
      <c r="F43" s="102"/>
      <c r="G43" s="121" t="e">
        <f t="shared" si="0"/>
        <v>#DIV/0!</v>
      </c>
      <c r="H43" s="122">
        <f t="shared" si="1"/>
        <v>0</v>
      </c>
    </row>
    <row r="44" spans="2:8" ht="15.75" thickBot="1" x14ac:dyDescent="0.3">
      <c r="B44" s="126" t="s">
        <v>94</v>
      </c>
      <c r="C44" s="127"/>
      <c r="D44" s="64" t="s">
        <v>45</v>
      </c>
      <c r="E44" s="102"/>
      <c r="F44" s="102">
        <v>4447.12</v>
      </c>
      <c r="G44" s="121" t="e">
        <f t="shared" si="0"/>
        <v>#DIV/0!</v>
      </c>
      <c r="H44" s="122">
        <f t="shared" si="1"/>
        <v>0</v>
      </c>
    </row>
    <row r="45" spans="2:8" ht="15.75" thickBot="1" x14ac:dyDescent="0.3">
      <c r="B45" s="126" t="s">
        <v>95</v>
      </c>
      <c r="C45" s="127"/>
      <c r="D45" s="65" t="s">
        <v>96</v>
      </c>
      <c r="E45" s="103"/>
      <c r="F45" s="102"/>
      <c r="G45" s="121" t="e">
        <f t="shared" si="0"/>
        <v>#DIV/0!</v>
      </c>
      <c r="H45" s="122">
        <f t="shared" si="1"/>
        <v>0</v>
      </c>
    </row>
    <row r="46" spans="2:8" x14ac:dyDescent="0.25">
      <c r="B46" s="126" t="s">
        <v>97</v>
      </c>
      <c r="C46" s="127"/>
      <c r="D46" s="65" t="s">
        <v>98</v>
      </c>
      <c r="E46" s="103"/>
      <c r="F46" s="102"/>
      <c r="G46" s="121" t="e">
        <f t="shared" si="0"/>
        <v>#DIV/0!</v>
      </c>
      <c r="H46" s="122">
        <f t="shared" si="1"/>
        <v>0</v>
      </c>
    </row>
    <row r="47" spans="2:8" ht="15.75" thickBot="1" x14ac:dyDescent="0.3">
      <c r="B47" s="128" t="s">
        <v>99</v>
      </c>
      <c r="C47" s="129"/>
      <c r="D47" s="66" t="s">
        <v>30</v>
      </c>
      <c r="E47" s="104">
        <f>+E17+E18+E19+E20+E21+E24+E26+E27+E35+E44+E45+E46</f>
        <v>36365383.5</v>
      </c>
      <c r="F47" s="104">
        <f>+F17+F18+F19+F20+F21+F24+F26+F27+F35+F44+F45+F46</f>
        <v>32785264.59</v>
      </c>
      <c r="G47" s="105" t="s">
        <v>2</v>
      </c>
      <c r="H47" s="104">
        <f>+H17+H18+H19+H20+H21+H24+H26+H27+H35+H44+H45+H46</f>
        <v>99.999999999999986</v>
      </c>
    </row>
    <row r="49" spans="2:3" x14ac:dyDescent="0.25">
      <c r="B49" s="67"/>
      <c r="C49" s="67"/>
    </row>
  </sheetData>
  <customSheetViews>
    <customSheetView guid="{D44383B1-6501-461C-9189-CC65E5D340A2}" scale="85" showPageBreaks="1" showGridLines="0" fitToPage="1" printArea="1" view="pageBreakPreview">
      <selection activeCell="D7" sqref="D7"/>
      <rowBreaks count="1" manualBreakCount="1">
        <brk id="34" max="7" man="1"/>
      </rowBreaks>
      <pageMargins left="0.70866141732283472" right="0.39370078740157483" top="0" bottom="0.39370078740157483" header="0.15748031496062992" footer="0"/>
      <pageSetup paperSize="9" scale="68" firstPageNumber="3" fitToHeight="0" orientation="landscape" useFirstPageNumber="1" r:id="rId1"/>
    </customSheetView>
    <customSheetView guid="{E21E336C-D254-42B8-B7A4-6CFA1DC5B156}" scale="85" showPageBreaks="1" showGridLines="0" fitToPage="1" printArea="1" view="pageBreakPreview" topLeftCell="A17">
      <selection activeCell="F20" sqref="F20"/>
      <rowBreaks count="1" manualBreakCount="1">
        <brk id="34" max="7" man="1"/>
      </rowBreaks>
      <pageMargins left="0.70866141732283472" right="0.39370078740157483" top="0" bottom="0.39370078740157483" header="0.15748031496062992" footer="0"/>
      <pageSetup paperSize="9" scale="68" firstPageNumber="3" fitToHeight="0" orientation="landscape" useFirstPageNumber="1" r:id="rId2"/>
    </customSheetView>
  </customSheetViews>
  <mergeCells count="42">
    <mergeCell ref="B1:H1"/>
    <mergeCell ref="B3:F3"/>
    <mergeCell ref="B11:H11"/>
    <mergeCell ref="B13:C15"/>
    <mergeCell ref="D13:D15"/>
    <mergeCell ref="E13:F13"/>
    <mergeCell ref="G13:G15"/>
    <mergeCell ref="H13:H15"/>
    <mergeCell ref="E14:E15"/>
    <mergeCell ref="F14:F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25:C25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</mergeCells>
  <pageMargins left="0.70866141732283472" right="0.39370078740157483" top="0" bottom="0.39370078740157483" header="0.15748031496062992" footer="0"/>
  <pageSetup paperSize="9" scale="68" firstPageNumber="3" fitToHeight="0" orientation="landscape" useFirstPageNumber="1" r:id="rId3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U45"/>
  <sheetViews>
    <sheetView showGridLines="0" zoomScale="90" zoomScaleNormal="90" zoomScaleSheetLayoutView="7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B45" sqref="B45"/>
    </sheetView>
  </sheetViews>
  <sheetFormatPr defaultColWidth="9.140625" defaultRowHeight="15" x14ac:dyDescent="0.25"/>
  <cols>
    <col min="1" max="1" width="1" style="26" customWidth="1"/>
    <col min="2" max="2" width="25.85546875" style="42" customWidth="1"/>
    <col min="3" max="3" width="6" style="81" customWidth="1"/>
    <col min="4" max="7" width="21.85546875" style="42" customWidth="1"/>
    <col min="8" max="21" width="21.85546875" style="26" customWidth="1"/>
    <col min="22" max="16384" width="9.140625" style="26"/>
  </cols>
  <sheetData>
    <row r="1" spans="2:21" x14ac:dyDescent="0.25">
      <c r="B1" s="155" t="s">
        <v>118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2:21" ht="7.5" customHeight="1" x14ac:dyDescent="0.25">
      <c r="B2" s="69"/>
      <c r="C2" s="70"/>
      <c r="D2" s="71"/>
      <c r="E2" s="72"/>
      <c r="F2" s="72"/>
      <c r="G2" s="72"/>
    </row>
    <row r="3" spans="2:21" x14ac:dyDescent="0.25">
      <c r="B3" s="156" t="s">
        <v>12</v>
      </c>
      <c r="C3" s="157" t="s">
        <v>55</v>
      </c>
      <c r="D3" s="158" t="s">
        <v>119</v>
      </c>
      <c r="E3" s="158" t="s">
        <v>120</v>
      </c>
      <c r="F3" s="159" t="s">
        <v>121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</row>
    <row r="4" spans="2:21" x14ac:dyDescent="0.25">
      <c r="B4" s="156"/>
      <c r="C4" s="157"/>
      <c r="D4" s="158"/>
      <c r="E4" s="158"/>
      <c r="F4" s="152" t="s">
        <v>122</v>
      </c>
      <c r="G4" s="154" t="s">
        <v>123</v>
      </c>
      <c r="H4" s="152" t="s">
        <v>31</v>
      </c>
      <c r="I4" s="154" t="s">
        <v>124</v>
      </c>
      <c r="J4" s="153" t="s">
        <v>36</v>
      </c>
      <c r="K4" s="153"/>
      <c r="L4" s="153"/>
      <c r="M4" s="153"/>
      <c r="N4" s="153" t="s">
        <v>34</v>
      </c>
      <c r="O4" s="154" t="s">
        <v>123</v>
      </c>
      <c r="P4" s="150" t="s">
        <v>125</v>
      </c>
      <c r="Q4" s="154" t="s">
        <v>123</v>
      </c>
      <c r="R4" s="162" t="s">
        <v>43</v>
      </c>
      <c r="S4" s="162"/>
      <c r="T4" s="162"/>
      <c r="U4" s="162"/>
    </row>
    <row r="5" spans="2:21" x14ac:dyDescent="0.25">
      <c r="B5" s="156"/>
      <c r="C5" s="157"/>
      <c r="D5" s="158"/>
      <c r="E5" s="158"/>
      <c r="F5" s="152"/>
      <c r="G5" s="152"/>
      <c r="H5" s="152"/>
      <c r="I5" s="152"/>
      <c r="J5" s="150" t="s">
        <v>25</v>
      </c>
      <c r="K5" s="150"/>
      <c r="L5" s="150"/>
      <c r="M5" s="150"/>
      <c r="N5" s="150"/>
      <c r="O5" s="152"/>
      <c r="P5" s="150"/>
      <c r="Q5" s="152"/>
      <c r="R5" s="150" t="s">
        <v>126</v>
      </c>
      <c r="S5" s="150" t="s">
        <v>124</v>
      </c>
      <c r="T5" s="150" t="s">
        <v>127</v>
      </c>
      <c r="U5" s="150" t="s">
        <v>124</v>
      </c>
    </row>
    <row r="6" spans="2:21" ht="102.75" customHeight="1" x14ac:dyDescent="0.25">
      <c r="B6" s="156"/>
      <c r="C6" s="157"/>
      <c r="D6" s="158"/>
      <c r="E6" s="158"/>
      <c r="F6" s="153"/>
      <c r="G6" s="153"/>
      <c r="H6" s="153"/>
      <c r="I6" s="153"/>
      <c r="J6" s="35" t="s">
        <v>32</v>
      </c>
      <c r="K6" s="35" t="s">
        <v>123</v>
      </c>
      <c r="L6" s="35" t="s">
        <v>33</v>
      </c>
      <c r="M6" s="35" t="s">
        <v>124</v>
      </c>
      <c r="N6" s="150"/>
      <c r="O6" s="153"/>
      <c r="P6" s="150"/>
      <c r="Q6" s="153"/>
      <c r="R6" s="150"/>
      <c r="S6" s="150"/>
      <c r="T6" s="150"/>
      <c r="U6" s="150"/>
    </row>
    <row r="7" spans="2:21" s="27" customFormat="1" ht="11.25" customHeight="1" thickBot="1" x14ac:dyDescent="0.25">
      <c r="B7" s="73">
        <v>1</v>
      </c>
      <c r="C7" s="74" t="s">
        <v>59</v>
      </c>
      <c r="D7" s="59" t="s">
        <v>60</v>
      </c>
      <c r="E7" s="60" t="s">
        <v>61</v>
      </c>
      <c r="F7" s="60" t="s">
        <v>62</v>
      </c>
      <c r="G7" s="60" t="s">
        <v>128</v>
      </c>
      <c r="H7" s="60" t="s">
        <v>129</v>
      </c>
      <c r="I7" s="60" t="s">
        <v>130</v>
      </c>
      <c r="J7" s="60" t="s">
        <v>131</v>
      </c>
      <c r="K7" s="60" t="s">
        <v>132</v>
      </c>
      <c r="L7" s="60" t="s">
        <v>133</v>
      </c>
      <c r="M7" s="60" t="s">
        <v>134</v>
      </c>
      <c r="N7" s="60" t="s">
        <v>135</v>
      </c>
      <c r="O7" s="59" t="s">
        <v>136</v>
      </c>
      <c r="P7" s="60" t="s">
        <v>137</v>
      </c>
      <c r="Q7" s="60" t="s">
        <v>138</v>
      </c>
      <c r="R7" s="60" t="s">
        <v>139</v>
      </c>
      <c r="S7" s="60" t="s">
        <v>140</v>
      </c>
      <c r="T7" s="60" t="s">
        <v>141</v>
      </c>
      <c r="U7" s="61" t="s">
        <v>142</v>
      </c>
    </row>
    <row r="8" spans="2:21" ht="39.75" customHeight="1" thickBot="1" x14ac:dyDescent="0.3">
      <c r="B8" s="75" t="s">
        <v>143</v>
      </c>
      <c r="C8" s="115" t="s">
        <v>26</v>
      </c>
      <c r="D8" s="107">
        <f>F8+H8+J8+L8+N8+P8</f>
        <v>20876911.32</v>
      </c>
      <c r="E8" s="107">
        <f>D8/D39*100</f>
        <v>56.75812522188135</v>
      </c>
      <c r="F8" s="110">
        <v>20718982.02</v>
      </c>
      <c r="G8" s="116">
        <f>F8/D39*100</f>
        <v>56.328762331547246</v>
      </c>
      <c r="H8" s="112"/>
      <c r="I8" s="116">
        <f>H8/D39*100</f>
        <v>0</v>
      </c>
      <c r="J8" s="112"/>
      <c r="K8" s="116">
        <f>J8/D39*100</f>
        <v>0</v>
      </c>
      <c r="L8" s="112"/>
      <c r="M8" s="116">
        <f>L8/D39*100</f>
        <v>0</v>
      </c>
      <c r="N8" s="112"/>
      <c r="O8" s="116">
        <f>N8/D39*100</f>
        <v>0</v>
      </c>
      <c r="P8" s="123" t="s">
        <v>211</v>
      </c>
      <c r="Q8" s="117">
        <f>P8/D39*100</f>
        <v>0.4293628903341084</v>
      </c>
      <c r="R8" s="112"/>
      <c r="S8" s="116">
        <f>R8/D39*100</f>
        <v>0</v>
      </c>
      <c r="T8" s="112"/>
      <c r="U8" s="106">
        <f>T8/D39*100</f>
        <v>0</v>
      </c>
    </row>
    <row r="9" spans="2:21" ht="54.75" customHeight="1" thickBot="1" x14ac:dyDescent="0.3">
      <c r="B9" s="75" t="s">
        <v>144</v>
      </c>
      <c r="C9" s="115" t="s">
        <v>27</v>
      </c>
      <c r="D9" s="107">
        <f t="shared" ref="D9:D38" si="0">F9+H9+J9+L9+N9+P9</f>
        <v>6352192.1500000004</v>
      </c>
      <c r="E9" s="107">
        <f>D9/D39*100</f>
        <v>17.269725006579744</v>
      </c>
      <c r="F9" s="109" t="s">
        <v>210</v>
      </c>
      <c r="G9" s="116">
        <f>F9/D39*100</f>
        <v>17.140057192396405</v>
      </c>
      <c r="H9" s="112"/>
      <c r="I9" s="116">
        <f>H9/D39*100</f>
        <v>0</v>
      </c>
      <c r="J9" s="112"/>
      <c r="K9" s="116">
        <f>J9/$D$39*100</f>
        <v>0</v>
      </c>
      <c r="L9" s="112"/>
      <c r="M9" s="116">
        <f>L9/$D$39*100</f>
        <v>0</v>
      </c>
      <c r="N9" s="112"/>
      <c r="O9" s="116">
        <f>N9/$D$39*100</f>
        <v>0</v>
      </c>
      <c r="P9" s="123" t="s">
        <v>212</v>
      </c>
      <c r="Q9" s="117">
        <f>P9/$D$39*100</f>
        <v>0.12966781418333972</v>
      </c>
      <c r="R9" s="112"/>
      <c r="S9" s="116">
        <f>R9/$D$39*100</f>
        <v>0</v>
      </c>
      <c r="T9" s="112"/>
      <c r="U9" s="106">
        <f>T9/$D$39*100</f>
        <v>0</v>
      </c>
    </row>
    <row r="10" spans="2:21" ht="27.75" customHeight="1" thickBot="1" x14ac:dyDescent="0.3">
      <c r="B10" s="75" t="s">
        <v>145</v>
      </c>
      <c r="C10" s="115" t="s">
        <v>28</v>
      </c>
      <c r="D10" s="107">
        <f t="shared" si="0"/>
        <v>9359147.790000001</v>
      </c>
      <c r="E10" s="107">
        <f>D10/D39*100</f>
        <v>25.444744871144771</v>
      </c>
      <c r="F10" s="110">
        <f>SUM(F11:F20)</f>
        <v>4162519.0000000009</v>
      </c>
      <c r="G10" s="116">
        <f>F10/D39*100</f>
        <v>11.316653647617276</v>
      </c>
      <c r="H10" s="112">
        <v>0</v>
      </c>
      <c r="I10" s="116">
        <f>H10/D39*100</f>
        <v>0</v>
      </c>
      <c r="J10" s="112"/>
      <c r="K10" s="116">
        <f>J10/$D$39*100</f>
        <v>0</v>
      </c>
      <c r="L10" s="112"/>
      <c r="M10" s="116">
        <f t="shared" ref="M10:M38" si="1">L10/$D$39*100</f>
        <v>0</v>
      </c>
      <c r="N10" s="112"/>
      <c r="O10" s="116">
        <f t="shared" ref="O10:O38" si="2">N10/$D$39*100</f>
        <v>0</v>
      </c>
      <c r="P10" s="110">
        <f>SUM(P11:P20)</f>
        <v>5196628.79</v>
      </c>
      <c r="Q10" s="117">
        <f t="shared" ref="Q10:Q38" si="3">P10/$D$39*100</f>
        <v>14.128091223527495</v>
      </c>
      <c r="R10" s="112"/>
      <c r="S10" s="116">
        <f t="shared" ref="S10:S38" si="4">R10/$D$39*100</f>
        <v>0</v>
      </c>
      <c r="T10" s="112"/>
      <c r="U10" s="106">
        <f t="shared" ref="U10:U38" si="5">T10/$D$39*100</f>
        <v>0</v>
      </c>
    </row>
    <row r="11" spans="2:21" ht="27" thickBot="1" x14ac:dyDescent="0.3">
      <c r="B11" s="76" t="s">
        <v>146</v>
      </c>
      <c r="C11" s="115" t="s">
        <v>193</v>
      </c>
      <c r="D11" s="107">
        <f t="shared" si="0"/>
        <v>26723.58</v>
      </c>
      <c r="E11" s="107">
        <f>D11/D39*100</f>
        <v>7.2653481962338673E-2</v>
      </c>
      <c r="F11" s="110">
        <v>26723.58</v>
      </c>
      <c r="G11" s="116">
        <f>F11/D39*100</f>
        <v>7.2653481962338673E-2</v>
      </c>
      <c r="H11" s="112"/>
      <c r="I11" s="116">
        <f>H11/D39*100</f>
        <v>0</v>
      </c>
      <c r="J11" s="112"/>
      <c r="K11" s="116">
        <f t="shared" ref="K11:K38" si="6">J11/$D$39*100</f>
        <v>0</v>
      </c>
      <c r="L11" s="112"/>
      <c r="M11" s="116">
        <f t="shared" si="1"/>
        <v>0</v>
      </c>
      <c r="N11" s="112"/>
      <c r="O11" s="116">
        <f t="shared" si="2"/>
        <v>0</v>
      </c>
      <c r="P11" s="112"/>
      <c r="Q11" s="117">
        <f t="shared" si="3"/>
        <v>0</v>
      </c>
      <c r="R11" s="112"/>
      <c r="S11" s="116">
        <f t="shared" si="4"/>
        <v>0</v>
      </c>
      <c r="T11" s="112"/>
      <c r="U11" s="106">
        <f t="shared" si="5"/>
        <v>0</v>
      </c>
    </row>
    <row r="12" spans="2:21" ht="15.75" thickBot="1" x14ac:dyDescent="0.3">
      <c r="B12" s="77" t="s">
        <v>147</v>
      </c>
      <c r="C12" s="115" t="s">
        <v>194</v>
      </c>
      <c r="D12" s="107">
        <f t="shared" si="0"/>
        <v>0</v>
      </c>
      <c r="E12" s="107">
        <f>D12/D39*100</f>
        <v>0</v>
      </c>
      <c r="F12" s="110"/>
      <c r="G12" s="116">
        <f>F12/D39*100</f>
        <v>0</v>
      </c>
      <c r="H12" s="112"/>
      <c r="I12" s="116">
        <f>H12/D39*100</f>
        <v>0</v>
      </c>
      <c r="J12" s="112"/>
      <c r="K12" s="116">
        <f t="shared" si="6"/>
        <v>0</v>
      </c>
      <c r="L12" s="112"/>
      <c r="M12" s="116">
        <f t="shared" si="1"/>
        <v>0</v>
      </c>
      <c r="N12" s="112"/>
      <c r="O12" s="116">
        <f t="shared" si="2"/>
        <v>0</v>
      </c>
      <c r="P12" s="112"/>
      <c r="Q12" s="117">
        <f t="shared" si="3"/>
        <v>0</v>
      </c>
      <c r="R12" s="112"/>
      <c r="S12" s="116">
        <f t="shared" si="4"/>
        <v>0</v>
      </c>
      <c r="T12" s="112"/>
      <c r="U12" s="106">
        <f t="shared" si="5"/>
        <v>0</v>
      </c>
    </row>
    <row r="13" spans="2:21" ht="15.75" thickBot="1" x14ac:dyDescent="0.3">
      <c r="B13" s="77" t="s">
        <v>44</v>
      </c>
      <c r="C13" s="115" t="s">
        <v>195</v>
      </c>
      <c r="D13" s="107">
        <f t="shared" si="0"/>
        <v>2314543.66</v>
      </c>
      <c r="E13" s="107">
        <f>D13/D39*100</f>
        <v>6.2925572117528912</v>
      </c>
      <c r="F13" s="110">
        <v>2314543.66</v>
      </c>
      <c r="G13" s="116">
        <f>F13/D39*100</f>
        <v>6.2925572117528912</v>
      </c>
      <c r="H13" s="112"/>
      <c r="I13" s="116">
        <f>H13/D39*100</f>
        <v>0</v>
      </c>
      <c r="J13" s="112"/>
      <c r="K13" s="116">
        <f t="shared" si="6"/>
        <v>0</v>
      </c>
      <c r="L13" s="112"/>
      <c r="M13" s="116">
        <f t="shared" si="1"/>
        <v>0</v>
      </c>
      <c r="N13" s="112"/>
      <c r="O13" s="116">
        <f t="shared" si="2"/>
        <v>0</v>
      </c>
      <c r="P13" s="112"/>
      <c r="Q13" s="117">
        <f t="shared" si="3"/>
        <v>0</v>
      </c>
      <c r="R13" s="112"/>
      <c r="S13" s="116">
        <f t="shared" si="4"/>
        <v>0</v>
      </c>
      <c r="T13" s="112"/>
      <c r="U13" s="106">
        <f t="shared" si="5"/>
        <v>0</v>
      </c>
    </row>
    <row r="14" spans="2:21" ht="27" customHeight="1" thickBot="1" x14ac:dyDescent="0.3">
      <c r="B14" s="77" t="s">
        <v>148</v>
      </c>
      <c r="C14" s="115" t="s">
        <v>196</v>
      </c>
      <c r="D14" s="107">
        <f t="shared" si="0"/>
        <v>0</v>
      </c>
      <c r="E14" s="107">
        <f>D14/D39*100</f>
        <v>0</v>
      </c>
      <c r="F14" s="110"/>
      <c r="G14" s="116">
        <f>F14/D39*100</f>
        <v>0</v>
      </c>
      <c r="H14" s="112"/>
      <c r="I14" s="116">
        <f>H14/D39*100</f>
        <v>0</v>
      </c>
      <c r="J14" s="112"/>
      <c r="K14" s="116">
        <f t="shared" si="6"/>
        <v>0</v>
      </c>
      <c r="L14" s="112"/>
      <c r="M14" s="116">
        <f t="shared" si="1"/>
        <v>0</v>
      </c>
      <c r="N14" s="112"/>
      <c r="O14" s="116">
        <f t="shared" si="2"/>
        <v>0</v>
      </c>
      <c r="P14" s="112"/>
      <c r="Q14" s="117">
        <f t="shared" si="3"/>
        <v>0</v>
      </c>
      <c r="R14" s="112"/>
      <c r="S14" s="116">
        <f t="shared" si="4"/>
        <v>0</v>
      </c>
      <c r="T14" s="112"/>
      <c r="U14" s="106">
        <f t="shared" si="5"/>
        <v>0</v>
      </c>
    </row>
    <row r="15" spans="2:21" ht="27.75" customHeight="1" thickBot="1" x14ac:dyDescent="0.3">
      <c r="B15" s="77" t="s">
        <v>149</v>
      </c>
      <c r="C15" s="115" t="s">
        <v>197</v>
      </c>
      <c r="D15" s="107">
        <f t="shared" si="0"/>
        <v>453514.28</v>
      </c>
      <c r="E15" s="107">
        <f>D15/D39*100</f>
        <v>1.2329707158113925</v>
      </c>
      <c r="F15" s="110">
        <v>453514.28</v>
      </c>
      <c r="G15" s="116">
        <f>F15/D39*100</f>
        <v>1.2329707158113925</v>
      </c>
      <c r="H15" s="112"/>
      <c r="I15" s="116">
        <f>H15/D39*100</f>
        <v>0</v>
      </c>
      <c r="J15" s="112"/>
      <c r="K15" s="116">
        <f t="shared" si="6"/>
        <v>0</v>
      </c>
      <c r="L15" s="112"/>
      <c r="M15" s="116">
        <f t="shared" si="1"/>
        <v>0</v>
      </c>
      <c r="N15" s="112"/>
      <c r="O15" s="116">
        <f t="shared" si="2"/>
        <v>0</v>
      </c>
      <c r="P15" s="112"/>
      <c r="Q15" s="117">
        <f t="shared" si="3"/>
        <v>0</v>
      </c>
      <c r="R15" s="112"/>
      <c r="S15" s="116">
        <f t="shared" si="4"/>
        <v>0</v>
      </c>
      <c r="T15" s="112"/>
      <c r="U15" s="106">
        <f t="shared" si="5"/>
        <v>0</v>
      </c>
    </row>
    <row r="16" spans="2:21" ht="15.75" thickBot="1" x14ac:dyDescent="0.3">
      <c r="B16" s="77" t="s">
        <v>150</v>
      </c>
      <c r="C16" s="115" t="s">
        <v>198</v>
      </c>
      <c r="D16" s="107">
        <f t="shared" si="0"/>
        <v>208492.2</v>
      </c>
      <c r="E16" s="107">
        <f>D16/D39*100</f>
        <v>0.56682840742102325</v>
      </c>
      <c r="F16" s="110">
        <v>208492.2</v>
      </c>
      <c r="G16" s="116">
        <f>F16/D39*100</f>
        <v>0.56682840742102325</v>
      </c>
      <c r="H16" s="112"/>
      <c r="I16" s="116">
        <f>H16/D39*10039*100</f>
        <v>0</v>
      </c>
      <c r="J16" s="112"/>
      <c r="K16" s="116">
        <f t="shared" si="6"/>
        <v>0</v>
      </c>
      <c r="L16" s="112"/>
      <c r="M16" s="116">
        <f t="shared" si="1"/>
        <v>0</v>
      </c>
      <c r="N16" s="112"/>
      <c r="O16" s="116">
        <f t="shared" si="2"/>
        <v>0</v>
      </c>
      <c r="P16" s="112"/>
      <c r="Q16" s="117">
        <f t="shared" si="3"/>
        <v>0</v>
      </c>
      <c r="R16" s="112"/>
      <c r="S16" s="116">
        <f t="shared" si="4"/>
        <v>0</v>
      </c>
      <c r="T16" s="112"/>
      <c r="U16" s="106">
        <f t="shared" si="5"/>
        <v>0</v>
      </c>
    </row>
    <row r="17" spans="2:21" ht="15.75" thickBot="1" x14ac:dyDescent="0.3">
      <c r="B17" s="77" t="s">
        <v>151</v>
      </c>
      <c r="C17" s="115" t="s">
        <v>199</v>
      </c>
      <c r="D17" s="107">
        <f t="shared" si="0"/>
        <v>160806</v>
      </c>
      <c r="E17" s="107">
        <f>D17/D39*100</f>
        <v>0.43718378377582023</v>
      </c>
      <c r="F17" s="110">
        <v>145690</v>
      </c>
      <c r="G17" s="116">
        <f>F17/D39*100</f>
        <v>0.39608786648694227</v>
      </c>
      <c r="H17" s="112"/>
      <c r="I17" s="116">
        <f>H17/D39*10039*100</f>
        <v>0</v>
      </c>
      <c r="J17" s="112"/>
      <c r="K17" s="116">
        <f t="shared" si="6"/>
        <v>0</v>
      </c>
      <c r="L17" s="112"/>
      <c r="M17" s="116">
        <f t="shared" si="1"/>
        <v>0</v>
      </c>
      <c r="N17" s="112"/>
      <c r="O17" s="116">
        <f t="shared" si="2"/>
        <v>0</v>
      </c>
      <c r="P17" s="112">
        <v>15116</v>
      </c>
      <c r="Q17" s="117">
        <f t="shared" si="3"/>
        <v>4.109591728887789E-2</v>
      </c>
      <c r="R17" s="112"/>
      <c r="S17" s="116">
        <f t="shared" si="4"/>
        <v>0</v>
      </c>
      <c r="T17" s="112"/>
      <c r="U17" s="106">
        <f t="shared" si="5"/>
        <v>0</v>
      </c>
    </row>
    <row r="18" spans="2:21" ht="15.75" thickBot="1" x14ac:dyDescent="0.3">
      <c r="B18" s="77" t="s">
        <v>152</v>
      </c>
      <c r="C18" s="115" t="s">
        <v>200</v>
      </c>
      <c r="D18" s="107">
        <f t="shared" si="0"/>
        <v>0</v>
      </c>
      <c r="E18" s="107">
        <f>D18/D39*100</f>
        <v>0</v>
      </c>
      <c r="F18" s="110"/>
      <c r="G18" s="116">
        <f>F18/D39*100</f>
        <v>0</v>
      </c>
      <c r="H18" s="112"/>
      <c r="I18" s="116">
        <f>H18/D39*10039*100</f>
        <v>0</v>
      </c>
      <c r="J18" s="112"/>
      <c r="K18" s="116">
        <f t="shared" si="6"/>
        <v>0</v>
      </c>
      <c r="L18" s="112"/>
      <c r="M18" s="116">
        <f t="shared" si="1"/>
        <v>0</v>
      </c>
      <c r="N18" s="112"/>
      <c r="O18" s="116">
        <f t="shared" si="2"/>
        <v>0</v>
      </c>
      <c r="P18" s="112"/>
      <c r="Q18" s="117">
        <f t="shared" si="3"/>
        <v>0</v>
      </c>
      <c r="R18" s="112"/>
      <c r="S18" s="116">
        <f t="shared" si="4"/>
        <v>0</v>
      </c>
      <c r="T18" s="112"/>
      <c r="U18" s="106">
        <f t="shared" si="5"/>
        <v>0</v>
      </c>
    </row>
    <row r="19" spans="2:21" ht="15.75" thickBot="1" x14ac:dyDescent="0.3">
      <c r="B19" s="77" t="s">
        <v>153</v>
      </c>
      <c r="C19" s="115" t="s">
        <v>201</v>
      </c>
      <c r="D19" s="107">
        <f t="shared" si="0"/>
        <v>0</v>
      </c>
      <c r="E19" s="107">
        <f>D19/D39*100</f>
        <v>0</v>
      </c>
      <c r="F19" s="110"/>
      <c r="G19" s="116">
        <f>F19/D39*100</f>
        <v>0</v>
      </c>
      <c r="H19" s="112"/>
      <c r="I19" s="116">
        <f>H19/D39*100</f>
        <v>0</v>
      </c>
      <c r="J19" s="112"/>
      <c r="K19" s="116">
        <f t="shared" si="6"/>
        <v>0</v>
      </c>
      <c r="L19" s="112"/>
      <c r="M19" s="116">
        <f t="shared" si="1"/>
        <v>0</v>
      </c>
      <c r="N19" s="112"/>
      <c r="O19" s="116">
        <f t="shared" si="2"/>
        <v>0</v>
      </c>
      <c r="P19" s="112"/>
      <c r="Q19" s="117">
        <f t="shared" si="3"/>
        <v>0</v>
      </c>
      <c r="R19" s="112"/>
      <c r="S19" s="116">
        <f t="shared" si="4"/>
        <v>0</v>
      </c>
      <c r="T19" s="112"/>
      <c r="U19" s="106">
        <f t="shared" si="5"/>
        <v>0</v>
      </c>
    </row>
    <row r="20" spans="2:21" ht="15.75" thickBot="1" x14ac:dyDescent="0.3">
      <c r="B20" s="77" t="s">
        <v>154</v>
      </c>
      <c r="C20" s="115" t="s">
        <v>29</v>
      </c>
      <c r="D20" s="107">
        <f t="shared" si="0"/>
        <v>6195068.0700000003</v>
      </c>
      <c r="E20" s="107">
        <f>D20/D39*100</f>
        <v>16.842551270421303</v>
      </c>
      <c r="F20" s="110">
        <v>1013555.28</v>
      </c>
      <c r="G20" s="116">
        <f>F20/D39*100</f>
        <v>2.7555559641826854</v>
      </c>
      <c r="H20" s="112"/>
      <c r="I20" s="116">
        <f>H20/D39*100</f>
        <v>0</v>
      </c>
      <c r="J20" s="112"/>
      <c r="K20" s="116">
        <f t="shared" si="6"/>
        <v>0</v>
      </c>
      <c r="L20" s="112"/>
      <c r="M20" s="116">
        <f t="shared" si="1"/>
        <v>0</v>
      </c>
      <c r="N20" s="112"/>
      <c r="O20" s="116">
        <f t="shared" si="2"/>
        <v>0</v>
      </c>
      <c r="P20" s="112">
        <v>5181512.79</v>
      </c>
      <c r="Q20" s="117">
        <f t="shared" si="3"/>
        <v>14.086995306238615</v>
      </c>
      <c r="R20" s="112"/>
      <c r="S20" s="116">
        <f t="shared" si="4"/>
        <v>0</v>
      </c>
      <c r="T20" s="112"/>
      <c r="U20" s="106">
        <f t="shared" si="5"/>
        <v>0</v>
      </c>
    </row>
    <row r="21" spans="2:21" ht="26.25" customHeight="1" thickBot="1" x14ac:dyDescent="0.3">
      <c r="B21" s="75" t="s">
        <v>155</v>
      </c>
      <c r="C21" s="115" t="s">
        <v>66</v>
      </c>
      <c r="D21" s="107">
        <f t="shared" si="0"/>
        <v>0</v>
      </c>
      <c r="E21" s="107">
        <f>D21/D39*100</f>
        <v>0</v>
      </c>
      <c r="F21" s="110"/>
      <c r="G21" s="116">
        <f>F21/D39*100</f>
        <v>0</v>
      </c>
      <c r="H21" s="112"/>
      <c r="I21" s="116">
        <f>H21/D39*100</f>
        <v>0</v>
      </c>
      <c r="J21" s="112"/>
      <c r="K21" s="116">
        <f t="shared" si="6"/>
        <v>0</v>
      </c>
      <c r="L21" s="112"/>
      <c r="M21" s="116">
        <f t="shared" si="1"/>
        <v>0</v>
      </c>
      <c r="N21" s="112"/>
      <c r="O21" s="116">
        <f t="shared" si="2"/>
        <v>0</v>
      </c>
      <c r="P21" s="112"/>
      <c r="Q21" s="117">
        <f t="shared" si="3"/>
        <v>0</v>
      </c>
      <c r="R21" s="112"/>
      <c r="S21" s="116">
        <f t="shared" si="4"/>
        <v>0</v>
      </c>
      <c r="T21" s="112"/>
      <c r="U21" s="106">
        <f t="shared" si="5"/>
        <v>0</v>
      </c>
    </row>
    <row r="22" spans="2:21" ht="29.25" customHeight="1" thickBot="1" x14ac:dyDescent="0.3">
      <c r="B22" s="75" t="s">
        <v>156</v>
      </c>
      <c r="C22" s="115" t="s">
        <v>68</v>
      </c>
      <c r="D22" s="107">
        <f t="shared" si="0"/>
        <v>0</v>
      </c>
      <c r="E22" s="107">
        <f>D22/D39*100</f>
        <v>0</v>
      </c>
      <c r="F22" s="110"/>
      <c r="G22" s="116">
        <f>F22/D39*100</f>
        <v>0</v>
      </c>
      <c r="H22" s="112"/>
      <c r="I22" s="116">
        <f>H22/D39*100</f>
        <v>0</v>
      </c>
      <c r="J22" s="112"/>
      <c r="K22" s="116">
        <f t="shared" si="6"/>
        <v>0</v>
      </c>
      <c r="L22" s="112"/>
      <c r="M22" s="116">
        <f t="shared" si="1"/>
        <v>0</v>
      </c>
      <c r="N22" s="112"/>
      <c r="O22" s="116">
        <f t="shared" si="2"/>
        <v>0</v>
      </c>
      <c r="P22" s="112"/>
      <c r="Q22" s="117">
        <f t="shared" si="3"/>
        <v>0</v>
      </c>
      <c r="R22" s="112"/>
      <c r="S22" s="116">
        <f t="shared" si="4"/>
        <v>0</v>
      </c>
      <c r="T22" s="112"/>
      <c r="U22" s="106">
        <f t="shared" si="5"/>
        <v>0</v>
      </c>
    </row>
    <row r="23" spans="2:21" ht="15" customHeight="1" thickBot="1" x14ac:dyDescent="0.3">
      <c r="B23" s="75" t="s">
        <v>157</v>
      </c>
      <c r="C23" s="115" t="s">
        <v>72</v>
      </c>
      <c r="D23" s="107">
        <f t="shared" si="0"/>
        <v>0</v>
      </c>
      <c r="E23" s="107">
        <f>D23/D39*100</f>
        <v>0</v>
      </c>
      <c r="F23" s="110"/>
      <c r="G23" s="116">
        <f>F23/D39*100</f>
        <v>0</v>
      </c>
      <c r="H23" s="112"/>
      <c r="I23" s="116">
        <f>H23/D39*100</f>
        <v>0</v>
      </c>
      <c r="J23" s="112"/>
      <c r="K23" s="116">
        <f t="shared" si="6"/>
        <v>0</v>
      </c>
      <c r="L23" s="112"/>
      <c r="M23" s="116">
        <f t="shared" si="1"/>
        <v>0</v>
      </c>
      <c r="N23" s="112"/>
      <c r="O23" s="116">
        <f t="shared" si="2"/>
        <v>0</v>
      </c>
      <c r="P23" s="112"/>
      <c r="Q23" s="117">
        <f t="shared" si="3"/>
        <v>0</v>
      </c>
      <c r="R23" s="112"/>
      <c r="S23" s="116">
        <f t="shared" si="4"/>
        <v>0</v>
      </c>
      <c r="T23" s="112"/>
      <c r="U23" s="106">
        <f t="shared" si="5"/>
        <v>0</v>
      </c>
    </row>
    <row r="24" spans="2:21" ht="68.25" customHeight="1" thickBot="1" x14ac:dyDescent="0.3">
      <c r="B24" s="75" t="s">
        <v>158</v>
      </c>
      <c r="C24" s="115" t="s">
        <v>74</v>
      </c>
      <c r="D24" s="107">
        <f t="shared" si="0"/>
        <v>193991.35</v>
      </c>
      <c r="E24" s="107">
        <f>D24/D39*100</f>
        <v>0.52740490039413612</v>
      </c>
      <c r="F24" s="112">
        <f>SUM(F25:F32)</f>
        <v>193873.14</v>
      </c>
      <c r="G24" s="116">
        <f>F24/D39*100</f>
        <v>0.52708352249107204</v>
      </c>
      <c r="H24" s="112">
        <f>SUM(H25:H32)</f>
        <v>0</v>
      </c>
      <c r="I24" s="116">
        <f>H24/D39*100</f>
        <v>0</v>
      </c>
      <c r="J24" s="112"/>
      <c r="K24" s="116">
        <f t="shared" si="6"/>
        <v>0</v>
      </c>
      <c r="L24" s="112"/>
      <c r="M24" s="116">
        <f t="shared" si="1"/>
        <v>0</v>
      </c>
      <c r="N24" s="112"/>
      <c r="O24" s="116">
        <f t="shared" si="2"/>
        <v>0</v>
      </c>
      <c r="P24" s="112">
        <f>SUM(P25:P32)</f>
        <v>118.21</v>
      </c>
      <c r="Q24" s="117">
        <f t="shared" si="3"/>
        <v>3.2137790306418731E-4</v>
      </c>
      <c r="R24" s="112"/>
      <c r="S24" s="116">
        <f t="shared" si="4"/>
        <v>0</v>
      </c>
      <c r="T24" s="112"/>
      <c r="U24" s="106">
        <f t="shared" si="5"/>
        <v>0</v>
      </c>
    </row>
    <row r="25" spans="2:21" ht="27" thickBot="1" x14ac:dyDescent="0.3">
      <c r="B25" s="77" t="s">
        <v>159</v>
      </c>
      <c r="C25" s="115"/>
      <c r="D25" s="107">
        <f t="shared" si="0"/>
        <v>0</v>
      </c>
      <c r="E25" s="107">
        <f>D25/D39*100</f>
        <v>0</v>
      </c>
      <c r="F25" s="110"/>
      <c r="G25" s="116">
        <f>F25/D39*100</f>
        <v>0</v>
      </c>
      <c r="H25" s="112"/>
      <c r="I25" s="116">
        <f>H25/D39*100</f>
        <v>0</v>
      </c>
      <c r="J25" s="112"/>
      <c r="K25" s="116">
        <f t="shared" si="6"/>
        <v>0</v>
      </c>
      <c r="L25" s="112"/>
      <c r="M25" s="116">
        <f t="shared" si="1"/>
        <v>0</v>
      </c>
      <c r="N25" s="112"/>
      <c r="O25" s="116">
        <f t="shared" si="2"/>
        <v>0</v>
      </c>
      <c r="P25" s="112"/>
      <c r="Q25" s="117">
        <f t="shared" si="3"/>
        <v>0</v>
      </c>
      <c r="R25" s="112"/>
      <c r="S25" s="116">
        <f t="shared" si="4"/>
        <v>0</v>
      </c>
      <c r="T25" s="112"/>
      <c r="U25" s="106">
        <f t="shared" si="5"/>
        <v>0</v>
      </c>
    </row>
    <row r="26" spans="2:21" ht="27" thickBot="1" x14ac:dyDescent="0.3">
      <c r="B26" s="77" t="s">
        <v>160</v>
      </c>
      <c r="C26" s="115"/>
      <c r="D26" s="107">
        <f t="shared" si="0"/>
        <v>0</v>
      </c>
      <c r="E26" s="107">
        <f>D26/D39*100</f>
        <v>0</v>
      </c>
      <c r="F26" s="110"/>
      <c r="G26" s="116">
        <f>F26/D39*100</f>
        <v>0</v>
      </c>
      <c r="H26" s="112"/>
      <c r="I26" s="116">
        <f>H26/D39*100</f>
        <v>0</v>
      </c>
      <c r="J26" s="112"/>
      <c r="K26" s="116">
        <f t="shared" si="6"/>
        <v>0</v>
      </c>
      <c r="L26" s="112"/>
      <c r="M26" s="116">
        <f t="shared" si="1"/>
        <v>0</v>
      </c>
      <c r="N26" s="112"/>
      <c r="O26" s="116">
        <f t="shared" si="2"/>
        <v>0</v>
      </c>
      <c r="P26" s="112"/>
      <c r="Q26" s="117">
        <f t="shared" si="3"/>
        <v>0</v>
      </c>
      <c r="R26" s="112"/>
      <c r="S26" s="116">
        <f t="shared" si="4"/>
        <v>0</v>
      </c>
      <c r="T26" s="112"/>
      <c r="U26" s="106">
        <f t="shared" si="5"/>
        <v>0</v>
      </c>
    </row>
    <row r="27" spans="2:21" ht="27" thickBot="1" x14ac:dyDescent="0.3">
      <c r="B27" s="77" t="s">
        <v>161</v>
      </c>
      <c r="C27" s="115"/>
      <c r="D27" s="107">
        <f t="shared" si="0"/>
        <v>0</v>
      </c>
      <c r="E27" s="107">
        <f>D27/D39*100</f>
        <v>0</v>
      </c>
      <c r="F27" s="110"/>
      <c r="G27" s="116">
        <f>F27/D39*100</f>
        <v>0</v>
      </c>
      <c r="H27" s="112"/>
      <c r="I27" s="116">
        <f>H27/D39*100</f>
        <v>0</v>
      </c>
      <c r="J27" s="112"/>
      <c r="K27" s="116">
        <f t="shared" si="6"/>
        <v>0</v>
      </c>
      <c r="L27" s="112"/>
      <c r="M27" s="116">
        <f t="shared" si="1"/>
        <v>0</v>
      </c>
      <c r="N27" s="112"/>
      <c r="O27" s="116">
        <f t="shared" si="2"/>
        <v>0</v>
      </c>
      <c r="P27" s="112"/>
      <c r="Q27" s="117">
        <f t="shared" si="3"/>
        <v>0</v>
      </c>
      <c r="R27" s="112"/>
      <c r="S27" s="116">
        <f t="shared" si="4"/>
        <v>0</v>
      </c>
      <c r="T27" s="112"/>
      <c r="U27" s="106">
        <f t="shared" si="5"/>
        <v>0</v>
      </c>
    </row>
    <row r="28" spans="2:21" ht="15.75" thickBot="1" x14ac:dyDescent="0.3">
      <c r="B28" s="77" t="s">
        <v>162</v>
      </c>
      <c r="C28" s="115"/>
      <c r="D28" s="107">
        <f t="shared" si="0"/>
        <v>191200</v>
      </c>
      <c r="E28" s="107">
        <f>D28/D39*100</f>
        <v>0.51981604826895034</v>
      </c>
      <c r="F28" s="110">
        <v>191200</v>
      </c>
      <c r="G28" s="116">
        <f>F28/D39*100</f>
        <v>0.51981604826895034</v>
      </c>
      <c r="H28" s="112"/>
      <c r="I28" s="116">
        <f>H28/D39*100</f>
        <v>0</v>
      </c>
      <c r="J28" s="112"/>
      <c r="K28" s="116">
        <f t="shared" si="6"/>
        <v>0</v>
      </c>
      <c r="L28" s="112"/>
      <c r="M28" s="116">
        <f t="shared" si="1"/>
        <v>0</v>
      </c>
      <c r="N28" s="112"/>
      <c r="O28" s="116">
        <f t="shared" si="2"/>
        <v>0</v>
      </c>
      <c r="P28" s="112"/>
      <c r="Q28" s="117">
        <f t="shared" si="3"/>
        <v>0</v>
      </c>
      <c r="R28" s="112"/>
      <c r="S28" s="116">
        <f t="shared" si="4"/>
        <v>0</v>
      </c>
      <c r="T28" s="112"/>
      <c r="U28" s="106">
        <f t="shared" si="5"/>
        <v>0</v>
      </c>
    </row>
    <row r="29" spans="2:21" ht="15.75" thickBot="1" x14ac:dyDescent="0.3">
      <c r="B29" s="77" t="s">
        <v>163</v>
      </c>
      <c r="C29" s="115"/>
      <c r="D29" s="107">
        <f t="shared" si="0"/>
        <v>0</v>
      </c>
      <c r="E29" s="107">
        <f>D29/D39*100</f>
        <v>0</v>
      </c>
      <c r="F29" s="110"/>
      <c r="G29" s="116">
        <f>F29/D39*100</f>
        <v>0</v>
      </c>
      <c r="H29" s="112"/>
      <c r="I29" s="116">
        <f>H29/D39*100</f>
        <v>0</v>
      </c>
      <c r="J29" s="112"/>
      <c r="K29" s="116">
        <f t="shared" si="6"/>
        <v>0</v>
      </c>
      <c r="L29" s="112"/>
      <c r="M29" s="116">
        <f t="shared" si="1"/>
        <v>0</v>
      </c>
      <c r="N29" s="112"/>
      <c r="O29" s="116">
        <f t="shared" si="2"/>
        <v>0</v>
      </c>
      <c r="P29" s="112"/>
      <c r="Q29" s="117">
        <f t="shared" si="3"/>
        <v>0</v>
      </c>
      <c r="R29" s="112"/>
      <c r="S29" s="116">
        <f t="shared" si="4"/>
        <v>0</v>
      </c>
      <c r="T29" s="112"/>
      <c r="U29" s="106">
        <f t="shared" si="5"/>
        <v>0</v>
      </c>
    </row>
    <row r="30" spans="2:21" ht="15.75" thickBot="1" x14ac:dyDescent="0.3">
      <c r="B30" s="77" t="s">
        <v>164</v>
      </c>
      <c r="C30" s="115"/>
      <c r="D30" s="107">
        <f t="shared" si="0"/>
        <v>0</v>
      </c>
      <c r="E30" s="107">
        <f>D30/D39*100</f>
        <v>0</v>
      </c>
      <c r="F30" s="110"/>
      <c r="G30" s="116">
        <f>F30/D39*100</f>
        <v>0</v>
      </c>
      <c r="H30" s="112"/>
      <c r="I30" s="116">
        <f>H30/D39*100</f>
        <v>0</v>
      </c>
      <c r="J30" s="112"/>
      <c r="K30" s="116">
        <f t="shared" si="6"/>
        <v>0</v>
      </c>
      <c r="L30" s="112"/>
      <c r="M30" s="116">
        <f t="shared" si="1"/>
        <v>0</v>
      </c>
      <c r="N30" s="112"/>
      <c r="O30" s="116">
        <f t="shared" si="2"/>
        <v>0</v>
      </c>
      <c r="P30" s="112"/>
      <c r="Q30" s="117">
        <f t="shared" si="3"/>
        <v>0</v>
      </c>
      <c r="R30" s="112"/>
      <c r="S30" s="116">
        <f t="shared" si="4"/>
        <v>0</v>
      </c>
      <c r="T30" s="112"/>
      <c r="U30" s="106">
        <f t="shared" si="5"/>
        <v>0</v>
      </c>
    </row>
    <row r="31" spans="2:21" ht="15.75" thickBot="1" x14ac:dyDescent="0.3">
      <c r="B31" s="77" t="s">
        <v>165</v>
      </c>
      <c r="C31" s="115" t="s">
        <v>206</v>
      </c>
      <c r="D31" s="107">
        <f t="shared" si="0"/>
        <v>0</v>
      </c>
      <c r="E31" s="107">
        <f>D31/D39*100</f>
        <v>0</v>
      </c>
      <c r="F31" s="110"/>
      <c r="G31" s="116">
        <f>F31/D39*100</f>
        <v>0</v>
      </c>
      <c r="H31" s="112"/>
      <c r="I31" s="116">
        <f>H31/D39*100</f>
        <v>0</v>
      </c>
      <c r="J31" s="112"/>
      <c r="K31" s="116">
        <f t="shared" si="6"/>
        <v>0</v>
      </c>
      <c r="L31" s="112"/>
      <c r="M31" s="116">
        <f t="shared" si="1"/>
        <v>0</v>
      </c>
      <c r="N31" s="112"/>
      <c r="O31" s="116">
        <f t="shared" si="2"/>
        <v>0</v>
      </c>
      <c r="P31" s="112"/>
      <c r="Q31" s="117">
        <f t="shared" si="3"/>
        <v>0</v>
      </c>
      <c r="R31" s="112"/>
      <c r="S31" s="116">
        <f t="shared" si="4"/>
        <v>0</v>
      </c>
      <c r="T31" s="112"/>
      <c r="U31" s="106">
        <f t="shared" si="5"/>
        <v>0</v>
      </c>
    </row>
    <row r="32" spans="2:21" ht="28.5" customHeight="1" thickBot="1" x14ac:dyDescent="0.3">
      <c r="B32" s="113" t="s">
        <v>166</v>
      </c>
      <c r="C32" s="115" t="s">
        <v>205</v>
      </c>
      <c r="D32" s="107">
        <f t="shared" si="0"/>
        <v>2791.35</v>
      </c>
      <c r="E32" s="107">
        <f>D32/D39*100</f>
        <v>7.5888521251858496E-3</v>
      </c>
      <c r="F32" s="110">
        <v>2673.14</v>
      </c>
      <c r="G32" s="116">
        <f>F32/D39*100</f>
        <v>7.2674742221216617E-3</v>
      </c>
      <c r="H32" s="112"/>
      <c r="I32" s="116">
        <f>H32/D39*100</f>
        <v>0</v>
      </c>
      <c r="J32" s="112"/>
      <c r="K32" s="116">
        <f t="shared" si="6"/>
        <v>0</v>
      </c>
      <c r="L32" s="112"/>
      <c r="M32" s="116">
        <f t="shared" si="1"/>
        <v>0</v>
      </c>
      <c r="N32" s="112"/>
      <c r="O32" s="116">
        <f t="shared" si="2"/>
        <v>0</v>
      </c>
      <c r="P32" s="112">
        <v>118.21</v>
      </c>
      <c r="Q32" s="117">
        <f t="shared" si="3"/>
        <v>3.2137790306418731E-4</v>
      </c>
      <c r="R32" s="112"/>
      <c r="S32" s="116">
        <f t="shared" si="4"/>
        <v>0</v>
      </c>
      <c r="T32" s="112"/>
      <c r="U32" s="106">
        <f t="shared" si="5"/>
        <v>0</v>
      </c>
    </row>
    <row r="33" spans="2:21" ht="27" customHeight="1" thickBot="1" x14ac:dyDescent="0.3">
      <c r="B33" s="75" t="s">
        <v>167</v>
      </c>
      <c r="C33" s="115" t="s">
        <v>76</v>
      </c>
      <c r="D33" s="107">
        <f t="shared" si="0"/>
        <v>0</v>
      </c>
      <c r="E33" s="107">
        <f>D33/D39*100</f>
        <v>0</v>
      </c>
      <c r="F33" s="110"/>
      <c r="G33" s="116">
        <f>F33/D39*100</f>
        <v>0</v>
      </c>
      <c r="H33" s="112"/>
      <c r="I33" s="116">
        <f>H33/D39*100</f>
        <v>0</v>
      </c>
      <c r="J33" s="112"/>
      <c r="K33" s="116">
        <f t="shared" si="6"/>
        <v>0</v>
      </c>
      <c r="L33" s="112"/>
      <c r="M33" s="116">
        <f t="shared" si="1"/>
        <v>0</v>
      </c>
      <c r="N33" s="112"/>
      <c r="O33" s="116">
        <f t="shared" si="2"/>
        <v>0</v>
      </c>
      <c r="P33" s="112"/>
      <c r="Q33" s="117">
        <f t="shared" si="3"/>
        <v>0</v>
      </c>
      <c r="R33" s="112"/>
      <c r="S33" s="116">
        <f t="shared" si="4"/>
        <v>0</v>
      </c>
      <c r="T33" s="112"/>
      <c r="U33" s="106">
        <f t="shared" si="5"/>
        <v>0</v>
      </c>
    </row>
    <row r="34" spans="2:21" ht="52.5" thickBot="1" x14ac:dyDescent="0.3">
      <c r="B34" s="77" t="s">
        <v>168</v>
      </c>
      <c r="C34" s="115"/>
      <c r="D34" s="107">
        <f t="shared" si="0"/>
        <v>0</v>
      </c>
      <c r="E34" s="107">
        <f>D34/D39*100</f>
        <v>0</v>
      </c>
      <c r="F34" s="110"/>
      <c r="G34" s="116">
        <f>F34/D39*100</f>
        <v>0</v>
      </c>
      <c r="H34" s="112"/>
      <c r="I34" s="116">
        <f>H34/D39*100</f>
        <v>0</v>
      </c>
      <c r="J34" s="112"/>
      <c r="K34" s="116">
        <f t="shared" si="6"/>
        <v>0</v>
      </c>
      <c r="L34" s="112"/>
      <c r="M34" s="116">
        <f t="shared" si="1"/>
        <v>0</v>
      </c>
      <c r="N34" s="112"/>
      <c r="O34" s="116">
        <f t="shared" si="2"/>
        <v>0</v>
      </c>
      <c r="P34" s="112"/>
      <c r="Q34" s="117">
        <f t="shared" si="3"/>
        <v>0</v>
      </c>
      <c r="R34" s="112"/>
      <c r="S34" s="116">
        <f t="shared" si="4"/>
        <v>0</v>
      </c>
      <c r="T34" s="112"/>
      <c r="U34" s="106">
        <f t="shared" si="5"/>
        <v>0</v>
      </c>
    </row>
    <row r="35" spans="2:21" ht="28.5" customHeight="1" thickBot="1" x14ac:dyDescent="0.3">
      <c r="B35" s="77" t="s">
        <v>169</v>
      </c>
      <c r="C35" s="115"/>
      <c r="D35" s="107">
        <f t="shared" si="0"/>
        <v>0</v>
      </c>
      <c r="E35" s="107">
        <f>D35/D39*100</f>
        <v>0</v>
      </c>
      <c r="F35" s="110"/>
      <c r="G35" s="116">
        <f>F35/D39*100</f>
        <v>0</v>
      </c>
      <c r="H35" s="112"/>
      <c r="I35" s="116">
        <f>H35/D39*100</f>
        <v>0</v>
      </c>
      <c r="J35" s="112"/>
      <c r="K35" s="116">
        <f t="shared" si="6"/>
        <v>0</v>
      </c>
      <c r="L35" s="112"/>
      <c r="M35" s="116">
        <f t="shared" si="1"/>
        <v>0</v>
      </c>
      <c r="N35" s="112"/>
      <c r="O35" s="116">
        <f t="shared" si="2"/>
        <v>0</v>
      </c>
      <c r="P35" s="112"/>
      <c r="Q35" s="117">
        <f t="shared" si="3"/>
        <v>0</v>
      </c>
      <c r="R35" s="112"/>
      <c r="S35" s="116">
        <f t="shared" si="4"/>
        <v>0</v>
      </c>
      <c r="T35" s="112"/>
      <c r="U35" s="106">
        <f t="shared" si="5"/>
        <v>0</v>
      </c>
    </row>
    <row r="36" spans="2:21" ht="15.75" thickBot="1" x14ac:dyDescent="0.3">
      <c r="B36" s="75" t="s">
        <v>170</v>
      </c>
      <c r="C36" s="115" t="s">
        <v>85</v>
      </c>
      <c r="D36" s="107">
        <f t="shared" si="0"/>
        <v>0</v>
      </c>
      <c r="E36" s="107">
        <f>D36/D39*100</f>
        <v>0</v>
      </c>
      <c r="F36" s="110"/>
      <c r="G36" s="116">
        <f>F36/D39*100</f>
        <v>0</v>
      </c>
      <c r="H36" s="112"/>
      <c r="I36" s="116">
        <f>H36/D39*100</f>
        <v>0</v>
      </c>
      <c r="J36" s="112"/>
      <c r="K36" s="116">
        <f t="shared" si="6"/>
        <v>0</v>
      </c>
      <c r="L36" s="112"/>
      <c r="M36" s="116">
        <f t="shared" si="1"/>
        <v>0</v>
      </c>
      <c r="N36" s="112"/>
      <c r="O36" s="116">
        <f t="shared" si="2"/>
        <v>0</v>
      </c>
      <c r="P36" s="112"/>
      <c r="Q36" s="117">
        <f t="shared" si="3"/>
        <v>0</v>
      </c>
      <c r="R36" s="112"/>
      <c r="S36" s="116">
        <f t="shared" si="4"/>
        <v>0</v>
      </c>
      <c r="T36" s="112"/>
      <c r="U36" s="106">
        <f t="shared" si="5"/>
        <v>0</v>
      </c>
    </row>
    <row r="37" spans="2:21" ht="39.75" customHeight="1" thickBot="1" x14ac:dyDescent="0.3">
      <c r="B37" s="77" t="s">
        <v>171</v>
      </c>
      <c r="C37" s="115"/>
      <c r="D37" s="107">
        <f t="shared" si="0"/>
        <v>0</v>
      </c>
      <c r="E37" s="107">
        <f>D37/D39*100</f>
        <v>0</v>
      </c>
      <c r="F37" s="111"/>
      <c r="G37" s="116">
        <f>F37/D39*100</f>
        <v>0</v>
      </c>
      <c r="H37" s="112"/>
      <c r="I37" s="116">
        <f>H37/D39*100</f>
        <v>0</v>
      </c>
      <c r="J37" s="112"/>
      <c r="K37" s="116">
        <f t="shared" si="6"/>
        <v>0</v>
      </c>
      <c r="L37" s="112"/>
      <c r="M37" s="116">
        <f t="shared" si="1"/>
        <v>0</v>
      </c>
      <c r="N37" s="112"/>
      <c r="O37" s="116">
        <f t="shared" si="2"/>
        <v>0</v>
      </c>
      <c r="P37" s="112"/>
      <c r="Q37" s="117">
        <f t="shared" si="3"/>
        <v>0</v>
      </c>
      <c r="R37" s="112"/>
      <c r="S37" s="116">
        <f t="shared" si="4"/>
        <v>0</v>
      </c>
      <c r="T37" s="112"/>
      <c r="U37" s="106">
        <f t="shared" si="5"/>
        <v>0</v>
      </c>
    </row>
    <row r="38" spans="2:21" ht="27" customHeight="1" x14ac:dyDescent="0.25">
      <c r="B38" s="76" t="s">
        <v>172</v>
      </c>
      <c r="C38" s="115"/>
      <c r="D38" s="107">
        <f t="shared" si="0"/>
        <v>0</v>
      </c>
      <c r="E38" s="107">
        <f>D38/D39*100</f>
        <v>0</v>
      </c>
      <c r="F38" s="111"/>
      <c r="G38" s="116">
        <f>F38/D39*100</f>
        <v>0</v>
      </c>
      <c r="H38" s="112"/>
      <c r="I38" s="116">
        <f>H38/D39*100</f>
        <v>0</v>
      </c>
      <c r="J38" s="112"/>
      <c r="K38" s="116">
        <f t="shared" si="6"/>
        <v>0</v>
      </c>
      <c r="L38" s="112"/>
      <c r="M38" s="116">
        <f t="shared" si="1"/>
        <v>0</v>
      </c>
      <c r="N38" s="112"/>
      <c r="O38" s="116">
        <f t="shared" si="2"/>
        <v>0</v>
      </c>
      <c r="P38" s="112"/>
      <c r="Q38" s="117">
        <f t="shared" si="3"/>
        <v>0</v>
      </c>
      <c r="R38" s="112"/>
      <c r="S38" s="116">
        <f t="shared" si="4"/>
        <v>0</v>
      </c>
      <c r="T38" s="112"/>
      <c r="U38" s="106">
        <f t="shared" si="5"/>
        <v>0</v>
      </c>
    </row>
    <row r="39" spans="2:21" ht="29.45" customHeight="1" thickBot="1" x14ac:dyDescent="0.3">
      <c r="B39" s="114" t="s">
        <v>35</v>
      </c>
      <c r="C39" s="118">
        <v>9000</v>
      </c>
      <c r="D39" s="119">
        <f>D8+D9+D10+D21+D22+D23+D24+D33+D36</f>
        <v>36782242.609999999</v>
      </c>
      <c r="E39" s="120" t="s">
        <v>202</v>
      </c>
      <c r="F39" s="119">
        <f>F8+F9+F10+F21+F22+F23+F24+F33+F36</f>
        <v>31379871.579999998</v>
      </c>
      <c r="G39" s="111" t="s">
        <v>2</v>
      </c>
      <c r="H39" s="119">
        <f>H8+H9+H10+H21+H22+H23+H24+H33+H36</f>
        <v>0</v>
      </c>
      <c r="I39" s="111" t="s">
        <v>2</v>
      </c>
      <c r="J39" s="119">
        <f>J8+J9+J10+J21+J22+J23+J24+J33+J36</f>
        <v>0</v>
      </c>
      <c r="K39" s="111" t="s">
        <v>2</v>
      </c>
      <c r="L39" s="119">
        <f>L8+L9+L10+L21+L22+L23+L24+L33+L36</f>
        <v>0</v>
      </c>
      <c r="M39" s="111" t="s">
        <v>2</v>
      </c>
      <c r="N39" s="119">
        <f>N8+N9+N10+N21+N22+N23+N24+N33+N36</f>
        <v>0</v>
      </c>
      <c r="O39" s="111" t="s">
        <v>2</v>
      </c>
      <c r="P39" s="119">
        <f>P8+P9+P10+P21+P22+P23+P24+P33+P36</f>
        <v>5402371.0300000003</v>
      </c>
      <c r="Q39" s="111" t="s">
        <v>2</v>
      </c>
      <c r="R39" s="119">
        <f>R8+R9+R10+R21+R22+R23+R24+R33+R36</f>
        <v>0</v>
      </c>
      <c r="S39" s="111" t="s">
        <v>2</v>
      </c>
      <c r="T39" s="119">
        <f>T8+T9+T10+T21+T22+T23+T24+T33+T36</f>
        <v>0</v>
      </c>
      <c r="U39" s="108" t="s">
        <v>2</v>
      </c>
    </row>
    <row r="41" spans="2:21" ht="39" customHeight="1" x14ac:dyDescent="0.25">
      <c r="B41" s="151" t="s">
        <v>42</v>
      </c>
      <c r="C41" s="151"/>
      <c r="D41" s="39" t="s">
        <v>215</v>
      </c>
      <c r="E41" s="39"/>
      <c r="F41" s="40"/>
      <c r="G41" s="40"/>
      <c r="H41" s="1"/>
      <c r="I41" s="1"/>
      <c r="J41" s="37"/>
      <c r="K41" s="26" t="s">
        <v>216</v>
      </c>
    </row>
    <row r="42" spans="2:21" ht="15" customHeight="1" x14ac:dyDescent="0.25">
      <c r="B42" s="38"/>
      <c r="C42" s="78"/>
      <c r="D42" s="149" t="s">
        <v>38</v>
      </c>
      <c r="E42" s="149"/>
      <c r="F42" s="149"/>
      <c r="G42" s="28"/>
      <c r="H42" s="25"/>
      <c r="I42" s="25"/>
      <c r="J42" s="149" t="s">
        <v>39</v>
      </c>
      <c r="K42" s="149"/>
      <c r="L42" s="149"/>
    </row>
    <row r="43" spans="2:21" x14ac:dyDescent="0.25">
      <c r="B43" s="38" t="s">
        <v>40</v>
      </c>
      <c r="C43" s="79"/>
      <c r="D43" s="80"/>
      <c r="E43" s="80"/>
      <c r="F43" s="80"/>
      <c r="G43" s="24"/>
      <c r="H43" s="41"/>
      <c r="I43" s="41"/>
      <c r="J43" s="37"/>
      <c r="K43" s="37"/>
      <c r="L43" s="37"/>
    </row>
    <row r="44" spans="2:21" ht="15" customHeight="1" x14ac:dyDescent="0.25">
      <c r="B44" s="24"/>
      <c r="C44" s="78"/>
      <c r="D44" s="149" t="s">
        <v>38</v>
      </c>
      <c r="E44" s="149"/>
      <c r="F44" s="149"/>
      <c r="G44" s="28"/>
      <c r="H44" s="25"/>
      <c r="I44" s="25"/>
      <c r="J44" s="149" t="s">
        <v>41</v>
      </c>
      <c r="K44" s="149"/>
      <c r="L44" s="149"/>
    </row>
    <row r="45" spans="2:21" x14ac:dyDescent="0.25">
      <c r="B45" s="38" t="s">
        <v>217</v>
      </c>
      <c r="C45" s="79"/>
      <c r="D45" s="40"/>
      <c r="E45" s="40"/>
      <c r="F45" s="40"/>
      <c r="G45" s="40"/>
      <c r="H45" s="1"/>
      <c r="I45" s="1"/>
      <c r="J45" s="1"/>
    </row>
  </sheetData>
  <customSheetViews>
    <customSheetView guid="{D44383B1-6501-461C-9189-CC65E5D340A2}" scale="90" showPageBreaks="1" showGridLines="0" fitToPage="1" printArea="1">
      <pane xSplit="3" ySplit="7" topLeftCell="D35" activePane="bottomRight" state="frozen"/>
      <selection pane="bottomRight" activeCell="B45" sqref="B45"/>
      <pageMargins left="0.70866141732283472" right="0.39370078740157483" top="0" bottom="0.39370078740157483" header="0.15748031496062992" footer="0"/>
      <pageSetup paperSize="9" scale="31" firstPageNumber="3" fitToHeight="0" orientation="landscape" useFirstPageNumber="1" r:id="rId1"/>
    </customSheetView>
    <customSheetView guid="{E21E336C-D254-42B8-B7A4-6CFA1DC5B156}" scale="90" showPageBreaks="1" showGridLines="0" fitToPage="1" printArea="1">
      <pane xSplit="3" ySplit="7" topLeftCell="D8" activePane="bottomRight" state="frozen"/>
      <selection pane="bottomRight" activeCell="F8" sqref="F8"/>
      <pageMargins left="0.70866141732283472" right="0.39370078740157483" top="0" bottom="0.39370078740157483" header="0.15748031496062992" footer="0"/>
      <pageSetup paperSize="9" scale="31" firstPageNumber="3" fitToHeight="0" orientation="landscape" useFirstPageNumber="1" r:id="rId2"/>
    </customSheetView>
  </customSheetViews>
  <mergeCells count="26">
    <mergeCell ref="B1:U1"/>
    <mergeCell ref="B3:B6"/>
    <mergeCell ref="C3:C6"/>
    <mergeCell ref="D3:D6"/>
    <mergeCell ref="E3:E6"/>
    <mergeCell ref="F3:U3"/>
    <mergeCell ref="R4:U4"/>
    <mergeCell ref="J5:M5"/>
    <mergeCell ref="R5:R6"/>
    <mergeCell ref="S5:S6"/>
    <mergeCell ref="U5:U6"/>
    <mergeCell ref="J4:M4"/>
    <mergeCell ref="N4:N6"/>
    <mergeCell ref="O4:O6"/>
    <mergeCell ref="P4:P6"/>
    <mergeCell ref="Q4:Q6"/>
    <mergeCell ref="B41:C41"/>
    <mergeCell ref="F4:F6"/>
    <mergeCell ref="G4:G6"/>
    <mergeCell ref="H4:H6"/>
    <mergeCell ref="I4:I6"/>
    <mergeCell ref="D42:F42"/>
    <mergeCell ref="J42:L42"/>
    <mergeCell ref="D44:F44"/>
    <mergeCell ref="J44:L44"/>
    <mergeCell ref="T5:T6"/>
  </mergeCells>
  <pageMargins left="0.70866141732283472" right="0.39370078740157483" top="0" bottom="0.39370078740157483" header="0.15748031496062992" footer="0"/>
  <pageSetup paperSize="9" scale="31" firstPageNumber="3" fitToHeight="0" orientation="landscape" useFirstPageNumber="1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IY40"/>
  <sheetViews>
    <sheetView tabSelected="1" topLeftCell="A16" zoomScale="85" zoomScaleNormal="85" workbookViewId="0">
      <selection activeCell="H31" sqref="H31:J31"/>
    </sheetView>
  </sheetViews>
  <sheetFormatPr defaultColWidth="9.140625" defaultRowHeight="12.75" x14ac:dyDescent="0.2"/>
  <cols>
    <col min="1" max="1" width="28.85546875" style="3" customWidth="1"/>
    <col min="2" max="2" width="31.5703125" style="3" customWidth="1"/>
    <col min="3" max="3" width="6.42578125" style="2" customWidth="1"/>
    <col min="4" max="12" width="15.7109375" style="2" customWidth="1"/>
    <col min="13" max="13" width="7.140625" style="2" customWidth="1"/>
    <col min="14" max="14" width="16.140625" style="2" customWidth="1"/>
    <col min="15" max="15" width="14.5703125" style="2" customWidth="1"/>
    <col min="16" max="16" width="16.140625" style="2" customWidth="1"/>
    <col min="17" max="17" width="6.28515625" style="2" customWidth="1"/>
    <col min="18" max="18" width="10.5703125" style="2" bestFit="1" customWidth="1"/>
    <col min="19" max="259" width="9.140625" style="2"/>
    <col min="260" max="16384" width="9.140625" style="3"/>
  </cols>
  <sheetData>
    <row r="1" spans="1:259" ht="16.5" customHeight="1" x14ac:dyDescent="0.2">
      <c r="A1" s="204" t="s">
        <v>100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180"/>
      <c r="S1" s="180"/>
      <c r="T1" s="180"/>
      <c r="U1" s="180"/>
    </row>
    <row r="2" spans="1:259" ht="15.75" customHeight="1" thickBo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181" t="s">
        <v>10</v>
      </c>
      <c r="Q2" s="182"/>
      <c r="R2" s="31"/>
      <c r="S2" s="31"/>
      <c r="T2" s="31"/>
      <c r="U2" s="31"/>
    </row>
    <row r="3" spans="1:259" ht="15" customHeight="1" x14ac:dyDescent="0.2">
      <c r="A3" s="183" t="s">
        <v>218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32" t="s">
        <v>11</v>
      </c>
      <c r="P3" s="207">
        <v>44927</v>
      </c>
      <c r="Q3" s="184"/>
      <c r="R3" s="31"/>
      <c r="S3" s="31"/>
      <c r="T3" s="31"/>
      <c r="U3" s="31"/>
    </row>
    <row r="4" spans="1:259" ht="12.75" customHeight="1" x14ac:dyDescent="0.2">
      <c r="A4" s="23"/>
      <c r="B4" s="23"/>
      <c r="C4" s="23"/>
      <c r="D4" s="23"/>
      <c r="E4" s="23"/>
      <c r="F4" s="23"/>
      <c r="G4" s="23"/>
      <c r="H4" s="5"/>
      <c r="I4" s="5"/>
      <c r="J4" s="5"/>
      <c r="K4" s="3"/>
      <c r="L4" s="3"/>
      <c r="M4" s="3"/>
      <c r="N4" s="3"/>
      <c r="O4" s="32" t="s">
        <v>9</v>
      </c>
      <c r="P4" s="202"/>
      <c r="Q4" s="203"/>
      <c r="R4" s="31"/>
      <c r="S4" s="31"/>
      <c r="T4" s="31"/>
      <c r="U4" s="31"/>
    </row>
    <row r="5" spans="1:259" ht="12.75" customHeight="1" x14ac:dyDescent="0.2">
      <c r="A5" s="23"/>
      <c r="B5" s="23"/>
      <c r="C5" s="23"/>
      <c r="D5" s="23"/>
      <c r="E5" s="23"/>
      <c r="F5" s="23"/>
      <c r="G5" s="23"/>
      <c r="H5" s="5"/>
      <c r="I5" s="5"/>
      <c r="J5" s="5"/>
      <c r="K5" s="15"/>
      <c r="L5" s="15"/>
      <c r="M5" s="15"/>
      <c r="N5" s="15"/>
      <c r="O5" s="34" t="s">
        <v>3</v>
      </c>
      <c r="P5" s="186">
        <v>6453041969</v>
      </c>
      <c r="Q5" s="187"/>
      <c r="R5" s="31"/>
      <c r="S5" s="31"/>
      <c r="T5" s="31"/>
      <c r="U5" s="31"/>
    </row>
    <row r="6" spans="1:259" ht="28.5" customHeight="1" x14ac:dyDescent="0.2">
      <c r="A6" s="14" t="s">
        <v>7</v>
      </c>
      <c r="B6" s="208" t="s">
        <v>219</v>
      </c>
      <c r="C6" s="7"/>
      <c r="D6" s="7"/>
      <c r="E6" s="7"/>
      <c r="F6" s="7"/>
      <c r="G6" s="7"/>
      <c r="H6" s="7"/>
      <c r="I6" s="16"/>
      <c r="J6" s="16"/>
      <c r="K6" s="16"/>
      <c r="L6" s="16"/>
      <c r="M6" s="16"/>
      <c r="N6" s="16"/>
      <c r="O6" s="34" t="s">
        <v>6</v>
      </c>
      <c r="P6" s="186">
        <v>645301001</v>
      </c>
      <c r="Q6" s="187"/>
      <c r="R6" s="31"/>
      <c r="S6" s="31"/>
      <c r="T6" s="31"/>
      <c r="U6" s="31"/>
    </row>
    <row r="7" spans="1:259" ht="38.25" customHeight="1" x14ac:dyDescent="0.2">
      <c r="A7" s="14" t="s">
        <v>47</v>
      </c>
      <c r="B7" s="87" t="s">
        <v>214</v>
      </c>
      <c r="C7" s="8"/>
      <c r="D7" s="8"/>
      <c r="E7" s="8"/>
      <c r="F7" s="8"/>
      <c r="G7" s="8"/>
      <c r="H7" s="8"/>
      <c r="I7" s="17"/>
      <c r="J7" s="17"/>
      <c r="K7" s="20"/>
      <c r="L7" s="20"/>
      <c r="M7" s="20"/>
      <c r="N7" s="18"/>
      <c r="O7" s="32" t="s">
        <v>37</v>
      </c>
      <c r="P7" s="202"/>
      <c r="Q7" s="203"/>
      <c r="R7" s="31"/>
      <c r="S7" s="31"/>
      <c r="T7" s="31"/>
      <c r="U7" s="31"/>
    </row>
    <row r="8" spans="1:259" ht="15" customHeight="1" x14ac:dyDescent="0.2">
      <c r="A8" s="14" t="s">
        <v>8</v>
      </c>
      <c r="B8" s="87"/>
      <c r="C8" s="8"/>
      <c r="D8" s="8"/>
      <c r="E8" s="8"/>
      <c r="F8" s="8"/>
      <c r="G8" s="8"/>
      <c r="H8" s="8"/>
      <c r="I8" s="17"/>
      <c r="J8" s="17"/>
      <c r="K8" s="17"/>
      <c r="L8" s="17"/>
      <c r="M8" s="17"/>
      <c r="N8" s="17"/>
      <c r="O8" s="34" t="s">
        <v>4</v>
      </c>
      <c r="P8" s="186">
        <v>63701000</v>
      </c>
      <c r="Q8" s="187"/>
      <c r="R8" s="31"/>
      <c r="S8" s="31"/>
      <c r="T8" s="31"/>
      <c r="U8" s="31"/>
    </row>
    <row r="9" spans="1:259" ht="15" customHeight="1" x14ac:dyDescent="0.2">
      <c r="A9" s="19" t="s">
        <v>5</v>
      </c>
      <c r="B9" s="19"/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6"/>
      <c r="P9" s="188"/>
      <c r="Q9" s="189"/>
      <c r="R9" s="31"/>
      <c r="S9" s="31"/>
      <c r="T9" s="31"/>
      <c r="U9" s="31"/>
    </row>
    <row r="10" spans="1:259" ht="15" customHeight="1" thickBot="1" x14ac:dyDescent="0.25">
      <c r="A10" s="82" t="s">
        <v>52</v>
      </c>
      <c r="B10" s="83"/>
      <c r="C10" s="4"/>
      <c r="D10" s="4"/>
      <c r="E10" s="4"/>
      <c r="F10" s="4"/>
      <c r="G10" s="4"/>
      <c r="H10" s="84"/>
      <c r="I10" s="84"/>
      <c r="J10" s="84"/>
      <c r="K10" s="84"/>
      <c r="L10" s="84"/>
      <c r="M10" s="84"/>
      <c r="N10" s="84"/>
      <c r="O10" s="85" t="s">
        <v>203</v>
      </c>
      <c r="P10" s="176">
        <v>383</v>
      </c>
      <c r="Q10" s="177"/>
      <c r="IV10" s="3"/>
      <c r="IW10" s="3"/>
      <c r="IX10" s="3"/>
      <c r="IY10" s="3"/>
    </row>
    <row r="11" spans="1:259" x14ac:dyDescent="0.2">
      <c r="A11" s="19"/>
      <c r="B11" s="19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9"/>
      <c r="Q11" s="23"/>
      <c r="R11" s="31"/>
      <c r="S11" s="31"/>
      <c r="T11" s="31"/>
      <c r="U11" s="31"/>
    </row>
    <row r="12" spans="1:259" ht="39" customHeight="1" x14ac:dyDescent="0.2">
      <c r="A12" s="190" t="s">
        <v>12</v>
      </c>
      <c r="B12" s="191"/>
      <c r="C12" s="172" t="s">
        <v>1</v>
      </c>
      <c r="D12" s="174" t="s">
        <v>101</v>
      </c>
      <c r="E12" s="197"/>
      <c r="F12" s="198" t="s">
        <v>102</v>
      </c>
      <c r="G12" s="199"/>
      <c r="H12" s="199"/>
      <c r="I12" s="199"/>
      <c r="J12" s="199"/>
      <c r="K12" s="199"/>
      <c r="L12" s="200"/>
      <c r="M12" s="199" t="s">
        <v>103</v>
      </c>
      <c r="N12" s="199"/>
      <c r="O12" s="199"/>
      <c r="P12" s="199"/>
      <c r="Q12" s="199"/>
    </row>
    <row r="13" spans="1:259" ht="15.75" customHeight="1" x14ac:dyDescent="0.2">
      <c r="A13" s="192"/>
      <c r="B13" s="193"/>
      <c r="C13" s="196"/>
      <c r="D13" s="201" t="s">
        <v>0</v>
      </c>
      <c r="E13" s="201" t="s">
        <v>104</v>
      </c>
      <c r="F13" s="201" t="s">
        <v>0</v>
      </c>
      <c r="G13" s="174" t="s">
        <v>105</v>
      </c>
      <c r="H13" s="175"/>
      <c r="I13" s="175"/>
      <c r="J13" s="175"/>
      <c r="K13" s="175"/>
      <c r="L13" s="197"/>
      <c r="M13" s="172" t="s">
        <v>0</v>
      </c>
      <c r="N13" s="174" t="s">
        <v>25</v>
      </c>
      <c r="O13" s="175"/>
      <c r="P13" s="175"/>
      <c r="Q13" s="175"/>
    </row>
    <row r="14" spans="1:259" ht="67.5" customHeight="1" x14ac:dyDescent="0.2">
      <c r="A14" s="194"/>
      <c r="B14" s="195"/>
      <c r="C14" s="173"/>
      <c r="D14" s="201"/>
      <c r="E14" s="201"/>
      <c r="F14" s="201"/>
      <c r="G14" s="30" t="s">
        <v>106</v>
      </c>
      <c r="H14" s="30" t="s">
        <v>107</v>
      </c>
      <c r="I14" s="30" t="s">
        <v>108</v>
      </c>
      <c r="J14" s="30" t="s">
        <v>109</v>
      </c>
      <c r="K14" s="30" t="s">
        <v>110</v>
      </c>
      <c r="L14" s="30" t="s">
        <v>111</v>
      </c>
      <c r="M14" s="173"/>
      <c r="N14" s="33" t="s">
        <v>112</v>
      </c>
      <c r="O14" s="33" t="s">
        <v>113</v>
      </c>
      <c r="P14" s="68" t="s">
        <v>114</v>
      </c>
      <c r="Q14" s="29" t="s">
        <v>115</v>
      </c>
    </row>
    <row r="15" spans="1:259" s="11" customFormat="1" x14ac:dyDescent="0.2">
      <c r="A15" s="178">
        <v>1</v>
      </c>
      <c r="B15" s="179"/>
      <c r="C15" s="21">
        <v>2</v>
      </c>
      <c r="D15" s="13">
        <v>3</v>
      </c>
      <c r="E15" s="22">
        <v>4</v>
      </c>
      <c r="F15" s="21">
        <v>5</v>
      </c>
      <c r="G15" s="21">
        <v>6</v>
      </c>
      <c r="H15" s="21">
        <v>7</v>
      </c>
      <c r="I15" s="13">
        <v>8</v>
      </c>
      <c r="J15" s="21">
        <v>9</v>
      </c>
      <c r="K15" s="13">
        <v>10</v>
      </c>
      <c r="L15" s="13">
        <v>11</v>
      </c>
      <c r="M15" s="13">
        <v>12</v>
      </c>
      <c r="N15" s="22">
        <v>13</v>
      </c>
      <c r="O15" s="21">
        <v>14</v>
      </c>
      <c r="P15" s="88">
        <v>15</v>
      </c>
      <c r="Q15" s="88">
        <v>16</v>
      </c>
      <c r="R15" s="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</row>
    <row r="16" spans="1:259" x14ac:dyDescent="0.2">
      <c r="A16" s="185" t="s">
        <v>13</v>
      </c>
      <c r="B16" s="185"/>
      <c r="C16" s="89">
        <v>1000</v>
      </c>
      <c r="D16" s="91"/>
      <c r="E16" s="91"/>
      <c r="F16" s="91"/>
      <c r="G16" s="91"/>
      <c r="H16" s="91"/>
      <c r="I16" s="91"/>
      <c r="J16" s="91"/>
      <c r="K16" s="91"/>
      <c r="L16" s="91"/>
      <c r="M16" s="92">
        <f>SUM(N16:Q16)</f>
        <v>0</v>
      </c>
      <c r="N16" s="91"/>
      <c r="O16" s="91"/>
      <c r="P16" s="91"/>
      <c r="Q16" s="91"/>
    </row>
    <row r="17" spans="1:259" x14ac:dyDescent="0.2">
      <c r="A17" s="170" t="s">
        <v>14</v>
      </c>
      <c r="B17" s="170"/>
      <c r="C17" s="89">
        <v>2000</v>
      </c>
      <c r="D17" s="91"/>
      <c r="E17" s="91"/>
      <c r="F17" s="91"/>
      <c r="G17" s="91"/>
      <c r="H17" s="93"/>
      <c r="I17" s="93"/>
      <c r="J17" s="93"/>
      <c r="K17" s="93"/>
      <c r="L17" s="93"/>
      <c r="M17" s="92">
        <f>SUM(N17:Q17)</f>
        <v>0</v>
      </c>
      <c r="N17" s="93"/>
      <c r="O17" s="93"/>
      <c r="P17" s="91"/>
      <c r="Q17" s="91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</row>
    <row r="18" spans="1:259" ht="63" customHeight="1" x14ac:dyDescent="0.2">
      <c r="A18" s="170" t="s">
        <v>15</v>
      </c>
      <c r="B18" s="170"/>
      <c r="C18" s="89">
        <v>3000</v>
      </c>
      <c r="D18" s="92">
        <f>SUM(D19:D22)</f>
        <v>128023.35</v>
      </c>
      <c r="E18" s="92">
        <f t="shared" ref="E18:L18" si="0">SUM(E19:E22)</f>
        <v>128023.35</v>
      </c>
      <c r="F18" s="92">
        <f t="shared" si="0"/>
        <v>47700</v>
      </c>
      <c r="G18" s="92">
        <f t="shared" si="0"/>
        <v>47700</v>
      </c>
      <c r="H18" s="92">
        <f t="shared" si="0"/>
        <v>47700</v>
      </c>
      <c r="I18" s="92">
        <f t="shared" si="0"/>
        <v>0</v>
      </c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>SUM(N18:Q18)</f>
        <v>0</v>
      </c>
      <c r="N18" s="92">
        <f>SUM(N19:N22)</f>
        <v>0</v>
      </c>
      <c r="O18" s="92">
        <f t="shared" ref="O18" si="1">SUM(O19:O22)</f>
        <v>0</v>
      </c>
      <c r="P18" s="92">
        <f t="shared" ref="P18" si="2">SUM(P19:P22)</f>
        <v>0</v>
      </c>
      <c r="Q18" s="92">
        <f t="shared" ref="Q18" si="3">SUM(Q19:Q22)</f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</row>
    <row r="19" spans="1:259" ht="25.5" customHeight="1" x14ac:dyDescent="0.2">
      <c r="A19" s="171" t="s">
        <v>16</v>
      </c>
      <c r="B19" s="171"/>
      <c r="C19" s="89">
        <v>3100</v>
      </c>
      <c r="D19" s="91"/>
      <c r="E19" s="91"/>
      <c r="F19" s="91"/>
      <c r="G19" s="91"/>
      <c r="H19" s="93"/>
      <c r="I19" s="93"/>
      <c r="J19" s="93"/>
      <c r="K19" s="93"/>
      <c r="L19" s="93"/>
      <c r="M19" s="92">
        <f t="shared" ref="M19:M29" si="4">SUM(N19:Q19)</f>
        <v>0</v>
      </c>
      <c r="N19" s="93"/>
      <c r="O19" s="93"/>
      <c r="P19" s="91"/>
      <c r="Q19" s="91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</row>
    <row r="20" spans="1:259" ht="26.25" customHeight="1" x14ac:dyDescent="0.2">
      <c r="A20" s="171" t="s">
        <v>17</v>
      </c>
      <c r="B20" s="171"/>
      <c r="C20" s="89">
        <v>3200</v>
      </c>
      <c r="D20" s="91">
        <v>80243.350000000006</v>
      </c>
      <c r="E20" s="91">
        <v>80243.350000000006</v>
      </c>
      <c r="F20" s="91"/>
      <c r="G20" s="91"/>
      <c r="H20" s="93"/>
      <c r="I20" s="93"/>
      <c r="J20" s="93"/>
      <c r="K20" s="93"/>
      <c r="L20" s="93"/>
      <c r="M20" s="92">
        <f t="shared" si="4"/>
        <v>0</v>
      </c>
      <c r="N20" s="93"/>
      <c r="O20" s="93"/>
      <c r="P20" s="91"/>
      <c r="Q20" s="9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</row>
    <row r="21" spans="1:259" ht="26.25" customHeight="1" x14ac:dyDescent="0.2">
      <c r="A21" s="171" t="s">
        <v>18</v>
      </c>
      <c r="B21" s="171"/>
      <c r="C21" s="89">
        <v>3300</v>
      </c>
      <c r="D21" s="91">
        <v>47780</v>
      </c>
      <c r="E21" s="91">
        <v>47780</v>
      </c>
      <c r="F21" s="91">
        <v>47700</v>
      </c>
      <c r="G21" s="91">
        <v>47700</v>
      </c>
      <c r="H21" s="91">
        <v>47700</v>
      </c>
      <c r="I21" s="93"/>
      <c r="J21" s="93"/>
      <c r="K21" s="93"/>
      <c r="L21" s="93"/>
      <c r="M21" s="92">
        <f t="shared" si="4"/>
        <v>0</v>
      </c>
      <c r="N21" s="93"/>
      <c r="O21" s="93"/>
      <c r="P21" s="91"/>
      <c r="Q21" s="91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</row>
    <row r="22" spans="1:259" x14ac:dyDescent="0.2">
      <c r="A22" s="171" t="s">
        <v>19</v>
      </c>
      <c r="B22" s="171"/>
      <c r="C22" s="89">
        <v>3400</v>
      </c>
      <c r="D22" s="91"/>
      <c r="E22" s="91"/>
      <c r="F22" s="91"/>
      <c r="G22" s="91"/>
      <c r="H22" s="93"/>
      <c r="I22" s="93"/>
      <c r="J22" s="93"/>
      <c r="K22" s="93"/>
      <c r="L22" s="93"/>
      <c r="M22" s="92">
        <f t="shared" si="4"/>
        <v>0</v>
      </c>
      <c r="N22" s="93"/>
      <c r="O22" s="93"/>
      <c r="P22" s="91"/>
      <c r="Q22" s="9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</row>
    <row r="23" spans="1:259" ht="26.25" customHeight="1" x14ac:dyDescent="0.2">
      <c r="A23" s="166" t="s">
        <v>116</v>
      </c>
      <c r="B23" s="166"/>
      <c r="C23" s="89">
        <v>3410</v>
      </c>
      <c r="D23" s="91"/>
      <c r="E23" s="91"/>
      <c r="F23" s="91"/>
      <c r="G23" s="91"/>
      <c r="H23" s="93"/>
      <c r="I23" s="93"/>
      <c r="J23" s="93"/>
      <c r="K23" s="93"/>
      <c r="L23" s="93"/>
      <c r="M23" s="92">
        <f t="shared" si="4"/>
        <v>0</v>
      </c>
      <c r="N23" s="93"/>
      <c r="O23" s="93"/>
      <c r="P23" s="91"/>
      <c r="Q23" s="91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</row>
    <row r="24" spans="1:259" ht="25.5" customHeight="1" x14ac:dyDescent="0.2">
      <c r="A24" s="166" t="s">
        <v>20</v>
      </c>
      <c r="B24" s="166"/>
      <c r="C24" s="12">
        <v>3420</v>
      </c>
      <c r="D24" s="93"/>
      <c r="E24" s="93"/>
      <c r="F24" s="93"/>
      <c r="G24" s="93"/>
      <c r="H24" s="93"/>
      <c r="I24" s="93"/>
      <c r="J24" s="93"/>
      <c r="K24" s="93"/>
      <c r="L24" s="93"/>
      <c r="M24" s="92">
        <f t="shared" si="4"/>
        <v>0</v>
      </c>
      <c r="N24" s="93"/>
      <c r="O24" s="93"/>
      <c r="P24" s="93"/>
      <c r="Q24" s="9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</row>
    <row r="25" spans="1:259" ht="25.5" customHeight="1" x14ac:dyDescent="0.2">
      <c r="A25" s="166" t="s">
        <v>21</v>
      </c>
      <c r="B25" s="166"/>
      <c r="C25" s="12">
        <v>3430</v>
      </c>
      <c r="D25" s="93"/>
      <c r="E25" s="93"/>
      <c r="F25" s="93"/>
      <c r="G25" s="93"/>
      <c r="H25" s="93"/>
      <c r="I25" s="93"/>
      <c r="J25" s="93"/>
      <c r="K25" s="93"/>
      <c r="L25" s="93"/>
      <c r="M25" s="92">
        <f t="shared" si="4"/>
        <v>0</v>
      </c>
      <c r="N25" s="93"/>
      <c r="O25" s="93"/>
      <c r="P25" s="93"/>
      <c r="Q25" s="9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</row>
    <row r="26" spans="1:259" x14ac:dyDescent="0.2">
      <c r="A26" s="170" t="s">
        <v>22</v>
      </c>
      <c r="B26" s="170"/>
      <c r="C26" s="12">
        <v>4000</v>
      </c>
      <c r="D26" s="93">
        <f>595458.97-D18</f>
        <v>467435.62</v>
      </c>
      <c r="E26" s="93">
        <f>D26-46795.12</f>
        <v>420640.5</v>
      </c>
      <c r="F26" s="93">
        <f>253447.1-F21</f>
        <v>205747.1</v>
      </c>
      <c r="G26" s="93">
        <f t="shared" ref="G26:H26" si="5">253447.1-G21</f>
        <v>205747.1</v>
      </c>
      <c r="H26" s="93">
        <f t="shared" si="5"/>
        <v>205747.1</v>
      </c>
      <c r="I26" s="93"/>
      <c r="J26" s="93"/>
      <c r="K26" s="93"/>
      <c r="L26" s="93"/>
      <c r="M26" s="92">
        <f t="shared" si="4"/>
        <v>0</v>
      </c>
      <c r="N26" s="93"/>
      <c r="O26" s="93"/>
      <c r="P26" s="93"/>
      <c r="Q26" s="9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</row>
    <row r="27" spans="1:259" ht="25.5" customHeight="1" x14ac:dyDescent="0.2">
      <c r="A27" s="171" t="s">
        <v>23</v>
      </c>
      <c r="B27" s="171"/>
      <c r="C27" s="12">
        <v>4100</v>
      </c>
      <c r="D27" s="93"/>
      <c r="E27" s="93"/>
      <c r="F27" s="93"/>
      <c r="G27" s="93"/>
      <c r="H27" s="93"/>
      <c r="I27" s="93"/>
      <c r="J27" s="93"/>
      <c r="K27" s="93"/>
      <c r="L27" s="93"/>
      <c r="M27" s="92">
        <f t="shared" si="4"/>
        <v>0</v>
      </c>
      <c r="N27" s="93"/>
      <c r="O27" s="93"/>
      <c r="P27" s="93"/>
      <c r="Q27" s="9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</row>
    <row r="28" spans="1:259" x14ac:dyDescent="0.2">
      <c r="A28" s="170" t="s">
        <v>24</v>
      </c>
      <c r="B28" s="170"/>
      <c r="C28" s="12">
        <v>5000</v>
      </c>
      <c r="D28" s="93"/>
      <c r="E28" s="93"/>
      <c r="F28" s="93"/>
      <c r="G28" s="93"/>
      <c r="H28" s="93"/>
      <c r="I28" s="93"/>
      <c r="J28" s="93"/>
      <c r="K28" s="93"/>
      <c r="L28" s="93"/>
      <c r="M28" s="92">
        <f t="shared" si="4"/>
        <v>0</v>
      </c>
      <c r="N28" s="93"/>
      <c r="O28" s="93"/>
      <c r="P28" s="93"/>
      <c r="Q28" s="9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</row>
    <row r="29" spans="1:259" ht="25.5" customHeight="1" x14ac:dyDescent="0.2">
      <c r="A29" s="171" t="s">
        <v>117</v>
      </c>
      <c r="B29" s="171"/>
      <c r="C29" s="12">
        <v>5100</v>
      </c>
      <c r="D29" s="93"/>
      <c r="E29" s="93"/>
      <c r="F29" s="93"/>
      <c r="G29" s="93"/>
      <c r="H29" s="93"/>
      <c r="I29" s="93"/>
      <c r="J29" s="93"/>
      <c r="K29" s="93"/>
      <c r="L29" s="93"/>
      <c r="M29" s="92">
        <f t="shared" si="4"/>
        <v>0</v>
      </c>
      <c r="N29" s="93"/>
      <c r="O29" s="93"/>
      <c r="P29" s="93"/>
      <c r="Q29" s="9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</row>
    <row r="30" spans="1:259" x14ac:dyDescent="0.2">
      <c r="A30" s="167" t="s">
        <v>35</v>
      </c>
      <c r="B30" s="167"/>
      <c r="C30" s="90">
        <v>9000</v>
      </c>
      <c r="D30" s="94">
        <f>+D16+D17+D18+D26+D28</f>
        <v>595458.97</v>
      </c>
      <c r="E30" s="94">
        <f t="shared" ref="E30:Q30" si="6">+E16+E17+E18+E26+E28</f>
        <v>548663.85</v>
      </c>
      <c r="F30" s="94">
        <f t="shared" si="6"/>
        <v>253447.1</v>
      </c>
      <c r="G30" s="94">
        <f t="shared" si="6"/>
        <v>253447.1</v>
      </c>
      <c r="H30" s="94">
        <f t="shared" si="6"/>
        <v>253447.1</v>
      </c>
      <c r="I30" s="94">
        <f t="shared" si="6"/>
        <v>0</v>
      </c>
      <c r="J30" s="94">
        <f t="shared" si="6"/>
        <v>0</v>
      </c>
      <c r="K30" s="94">
        <f t="shared" si="6"/>
        <v>0</v>
      </c>
      <c r="L30" s="94">
        <f t="shared" si="6"/>
        <v>0</v>
      </c>
      <c r="M30" s="94">
        <f t="shared" si="6"/>
        <v>0</v>
      </c>
      <c r="N30" s="94">
        <f t="shared" si="6"/>
        <v>0</v>
      </c>
      <c r="O30" s="94">
        <f t="shared" si="6"/>
        <v>0</v>
      </c>
      <c r="P30" s="94">
        <f t="shared" si="6"/>
        <v>0</v>
      </c>
      <c r="Q30" s="94">
        <f t="shared" si="6"/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</row>
    <row r="31" spans="1:259" customFormat="1" ht="27.75" customHeight="1" x14ac:dyDescent="0.25">
      <c r="A31" s="36" t="s">
        <v>42</v>
      </c>
      <c r="B31" s="36"/>
      <c r="C31" s="168"/>
      <c r="D31" s="168"/>
      <c r="E31" s="168"/>
      <c r="F31" s="40"/>
      <c r="G31" s="40"/>
      <c r="H31" s="165" t="s">
        <v>216</v>
      </c>
      <c r="I31" s="165"/>
      <c r="J31" s="165"/>
      <c r="K31" s="1"/>
      <c r="L31" s="1"/>
      <c r="M31" s="1"/>
      <c r="N31" s="1"/>
      <c r="O31" s="1"/>
      <c r="P31" s="1"/>
      <c r="Q31" s="1"/>
    </row>
    <row r="32" spans="1:259" customFormat="1" ht="12" customHeight="1" x14ac:dyDescent="0.25">
      <c r="A32" s="38"/>
      <c r="B32" s="38"/>
      <c r="C32" s="149" t="s">
        <v>38</v>
      </c>
      <c r="D32" s="149"/>
      <c r="E32" s="149"/>
      <c r="F32" s="25"/>
      <c r="G32" s="25"/>
      <c r="H32" s="149" t="s">
        <v>39</v>
      </c>
      <c r="I32" s="149"/>
      <c r="J32" s="149"/>
      <c r="K32" s="1"/>
      <c r="L32" s="1"/>
      <c r="M32" s="1"/>
      <c r="N32" s="1"/>
      <c r="O32" s="1"/>
      <c r="P32" s="1"/>
      <c r="Q32" s="1"/>
    </row>
    <row r="33" spans="1:259" customFormat="1" ht="15" x14ac:dyDescent="0.25">
      <c r="A33" s="38" t="s">
        <v>40</v>
      </c>
      <c r="B33" s="38"/>
      <c r="C33" s="164"/>
      <c r="D33" s="164"/>
      <c r="E33" s="164"/>
      <c r="F33" s="41"/>
      <c r="G33" s="41"/>
      <c r="H33" s="165"/>
      <c r="I33" s="165"/>
      <c r="J33" s="165"/>
      <c r="K33" s="1"/>
      <c r="L33" s="1"/>
      <c r="M33" s="1"/>
      <c r="N33" s="1"/>
      <c r="O33" s="1"/>
      <c r="P33" s="1"/>
      <c r="Q33" s="1"/>
    </row>
    <row r="34" spans="1:259" customFormat="1" ht="12" customHeight="1" x14ac:dyDescent="0.25">
      <c r="A34" s="24"/>
      <c r="B34" s="24"/>
      <c r="C34" s="149" t="s">
        <v>38</v>
      </c>
      <c r="D34" s="149"/>
      <c r="E34" s="149"/>
      <c r="F34" s="25"/>
      <c r="G34" s="25"/>
      <c r="H34" s="149" t="s">
        <v>41</v>
      </c>
      <c r="I34" s="149"/>
      <c r="J34" s="149"/>
      <c r="K34" s="1"/>
      <c r="L34" s="1"/>
      <c r="M34" s="1"/>
      <c r="N34" s="1"/>
      <c r="O34" s="1"/>
      <c r="P34" s="1"/>
      <c r="Q34" s="1"/>
    </row>
    <row r="35" spans="1:259" customFormat="1" ht="15" x14ac:dyDescent="0.25">
      <c r="A35" s="38" t="s">
        <v>217</v>
      </c>
      <c r="B35" s="38"/>
      <c r="C35" s="24"/>
      <c r="D35" s="40"/>
      <c r="E35" s="40"/>
      <c r="F35" s="40"/>
      <c r="G35" s="40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259" x14ac:dyDescent="0.2">
      <c r="A36" s="163"/>
      <c r="B36" s="163"/>
      <c r="C36" s="163"/>
      <c r="D36" s="163"/>
      <c r="E36" s="163"/>
      <c r="F36" s="163"/>
      <c r="G36" s="163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59" ht="12.75" customHeight="1" x14ac:dyDescent="0.2">
      <c r="A37" s="163"/>
      <c r="B37" s="163"/>
      <c r="C37" s="163"/>
      <c r="D37" s="163"/>
      <c r="E37" s="163"/>
      <c r="F37" s="163"/>
      <c r="G37" s="163"/>
      <c r="H37" s="169"/>
      <c r="I37" s="169"/>
      <c r="J37" s="169"/>
      <c r="K37" s="169"/>
      <c r="L37" s="169"/>
      <c r="M37" s="169"/>
      <c r="N37" s="169"/>
      <c r="O37" s="169"/>
      <c r="P37" s="169"/>
      <c r="Q37" s="169"/>
    </row>
    <row r="38" spans="1:259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</row>
    <row r="39" spans="1:259" x14ac:dyDescent="0.2">
      <c r="IT39" s="3"/>
      <c r="IU39" s="3"/>
      <c r="IV39" s="3"/>
      <c r="IW39" s="3"/>
      <c r="IX39" s="3"/>
      <c r="IY39" s="3"/>
    </row>
    <row r="40" spans="1:259" x14ac:dyDescent="0.2">
      <c r="IT40" s="3"/>
      <c r="IU40" s="3"/>
      <c r="IV40" s="3"/>
      <c r="IW40" s="3"/>
      <c r="IX40" s="3"/>
      <c r="IY40" s="3"/>
    </row>
  </sheetData>
  <customSheetViews>
    <customSheetView guid="{D44383B1-6501-461C-9189-CC65E5D340A2}" scale="85" fitToPage="1" printArea="1" topLeftCell="A19">
      <selection activeCell="A35" sqref="A35"/>
      <pageMargins left="0.70866141732283472" right="0.39370078740157483" top="0" bottom="0.39370078740157483" header="0.15748031496062992" footer="0"/>
      <pageSetup paperSize="9" scale="50" firstPageNumber="3" fitToHeight="0" orientation="landscape" useFirstPageNumber="1" r:id="rId1"/>
    </customSheetView>
    <customSheetView guid="{E21E336C-D254-42B8-B7A4-6CFA1DC5B156}" scale="85" showPageBreaks="1" fitToPage="1" printArea="1" topLeftCell="A10">
      <selection activeCell="F26" sqref="F26"/>
      <pageMargins left="0.70866141732283472" right="0.39370078740157483" top="0" bottom="0.39370078740157483" header="0.15748031496062992" footer="0"/>
      <pageSetup paperSize="9" scale="50" firstPageNumber="3" fitToHeight="0" orientation="landscape" useFirstPageNumber="1" r:id="rId2"/>
    </customSheetView>
  </customSheetViews>
  <mergeCells count="50">
    <mergeCell ref="P4:Q4"/>
    <mergeCell ref="P5:Q5"/>
    <mergeCell ref="P6:Q6"/>
    <mergeCell ref="P7:Q7"/>
    <mergeCell ref="A1:Q1"/>
    <mergeCell ref="R1:U1"/>
    <mergeCell ref="P2:Q2"/>
    <mergeCell ref="A3:N3"/>
    <mergeCell ref="P3:Q3"/>
    <mergeCell ref="A16:B16"/>
    <mergeCell ref="P8:Q8"/>
    <mergeCell ref="P9:Q9"/>
    <mergeCell ref="A12:B14"/>
    <mergeCell ref="C12:C14"/>
    <mergeCell ref="D12:E12"/>
    <mergeCell ref="F12:L12"/>
    <mergeCell ref="M12:Q12"/>
    <mergeCell ref="D13:D14"/>
    <mergeCell ref="E13:E14"/>
    <mergeCell ref="F13:F14"/>
    <mergeCell ref="G13:L13"/>
    <mergeCell ref="M13:M14"/>
    <mergeCell ref="N13:Q13"/>
    <mergeCell ref="P10:Q10"/>
    <mergeCell ref="A26:B26"/>
    <mergeCell ref="A27:B27"/>
    <mergeCell ref="A15:B15"/>
    <mergeCell ref="A29:B29"/>
    <mergeCell ref="A17:B17"/>
    <mergeCell ref="A18:B18"/>
    <mergeCell ref="A19:B19"/>
    <mergeCell ref="A20:B20"/>
    <mergeCell ref="A21:B21"/>
    <mergeCell ref="A22:B22"/>
    <mergeCell ref="A38:Q38"/>
    <mergeCell ref="C33:E33"/>
    <mergeCell ref="H33:J33"/>
    <mergeCell ref="A23:B23"/>
    <mergeCell ref="A24:B24"/>
    <mergeCell ref="A30:B30"/>
    <mergeCell ref="C31:E31"/>
    <mergeCell ref="H31:J31"/>
    <mergeCell ref="C32:E32"/>
    <mergeCell ref="H32:J32"/>
    <mergeCell ref="C34:E34"/>
    <mergeCell ref="H34:J34"/>
    <mergeCell ref="A36:Q36"/>
    <mergeCell ref="A37:Q37"/>
    <mergeCell ref="A25:B25"/>
    <mergeCell ref="A28:B28"/>
  </mergeCells>
  <pageMargins left="0.70866141732283472" right="0.39370078740157483" top="0" bottom="0.39370078740157483" header="0.15748031496062992" footer="0"/>
  <pageSetup paperSize="9" scale="50" firstPageNumber="3" fitToHeight="0" orientation="landscape" useFirstPageNumber="1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1.1.Поступления</vt:lpstr>
      <vt:lpstr>1.1.Выплаты</vt:lpstr>
      <vt:lpstr>3.1.Кредиторка</vt:lpstr>
      <vt:lpstr>'1.1.Выплаты'!Заголовки_для_печати</vt:lpstr>
      <vt:lpstr>'1.1.Поступления'!Заголовки_для_печати</vt:lpstr>
      <vt:lpstr>'1.1.Выплаты'!Область_печати</vt:lpstr>
      <vt:lpstr>'1.1.Поступления'!Область_печати</vt:lpstr>
      <vt:lpstr>'3.1.Кредиторка'!Область_печати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167 DS</cp:lastModifiedBy>
  <cp:lastPrinted>2023-12-11T13:45:32Z</cp:lastPrinted>
  <dcterms:created xsi:type="dcterms:W3CDTF">2019-06-10T09:56:50Z</dcterms:created>
  <dcterms:modified xsi:type="dcterms:W3CDTF">2023-12-11T13:47:34Z</dcterms:modified>
</cp:coreProperties>
</file>