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YandexDisk\! Рабочая папка Марченко Н.А-\Бухгалтерская отчетность\"/>
    </mc:Choice>
  </mc:AlternateContent>
  <xr:revisionPtr revIDLastSave="0" documentId="13_ncr:1_{E4D6C5FA-5ECC-4B63-A39A-33A861A93C26}" xr6:coauthVersionLast="47" xr6:coauthVersionMax="47" xr10:uidLastSave="{00000000-0000-0000-0000-000000000000}"/>
  <bookViews>
    <workbookView xWindow="-120" yWindow="-120" windowWidth="29040" windowHeight="15840" tabRatio="879" firstSheet="13" activeTab="23" xr2:uid="{00000000-000D-0000-FFFF-FFFF00000000}"/>
  </bookViews>
  <sheets>
    <sheet name="1.1.Поступления" sheetId="23" r:id="rId1"/>
    <sheet name="1.1.Выплаты" sheetId="25" r:id="rId2"/>
    <sheet name="2.Сверх ГЗ" sheetId="2" r:id="rId3"/>
    <sheet name="3.Прибыль" sheetId="3" r:id="rId4"/>
    <sheet name="3.1.Кредиторка" sheetId="24" r:id="rId5"/>
    <sheet name="4.Просроченная кредиторка " sheetId="4" r:id="rId6"/>
    <sheet name="5.Ущерб" sheetId="5" r:id="rId7"/>
    <sheet name="6.Численность" sheetId="6" r:id="rId8"/>
    <sheet name="6.ФОТ" sheetId="7" r:id="rId9"/>
    <sheet name="6.Аналитраспр по ИФО" sheetId="8" r:id="rId10"/>
    <sheet name="7.Счета" sheetId="9" r:id="rId11"/>
    <sheet name="8.Недвижимое" sheetId="10" r:id="rId12"/>
    <sheet name="8.Недвижимое (2)" sheetId="11" r:id="rId13"/>
    <sheet name="9.Земельные участки" sheetId="12" r:id="rId14"/>
    <sheet name="Лист1" sheetId="26" state="hidden" r:id="rId15"/>
    <sheet name="10.Аренда" sheetId="16" r:id="rId16"/>
    <sheet name="11.Безвозмездное пользование" sheetId="14" r:id="rId17"/>
    <sheet name="12.ОЦДИ" sheetId="15" r:id="rId18"/>
    <sheet name="12.ОЦДИ расходы" sheetId="18" r:id="rId19"/>
    <sheet name="13.Авто Раздел 1" sheetId="19" r:id="rId20"/>
    <sheet name="13.Авто Раздел 2" sheetId="20" r:id="rId21"/>
    <sheet name="13.Авто Раздел 3" sheetId="21" r:id="rId22"/>
    <sheet name="13.Авто Раздел 4" sheetId="22" r:id="rId23"/>
    <sheet name="13.1Имущ-во,переданное в аренду" sheetId="17" r:id="rId24"/>
  </sheets>
  <definedNames>
    <definedName name="_xlnm._FilterDatabase" localSheetId="3" hidden="1">'3.Прибыль'!#REF!</definedName>
    <definedName name="_xlnm._FilterDatabase" localSheetId="5" hidden="1">'4.Просроченная кредиторка '!#REF!</definedName>
    <definedName name="XDO_?DATA_VC003_S1?" localSheetId="15">#REF!</definedName>
    <definedName name="XDO_?DATA_VC003_S1?" localSheetId="16">#REF!</definedName>
    <definedName name="XDO_?DATA_VC003_S1?" localSheetId="23">#REF!</definedName>
    <definedName name="XDO_?DATA_VC003_S1?" localSheetId="5">'4.Просроченная кредиторка '!#REF!</definedName>
    <definedName name="XDO_?DATA_VC003_S1?" localSheetId="11">#REF!</definedName>
    <definedName name="XDO_?DATA_VC003_S1?" localSheetId="13">#REF!</definedName>
    <definedName name="XDO_?DATA_VC003_S1?">'3.Прибыль'!#REF!</definedName>
    <definedName name="XDO_?DATA_VC003_S4?" localSheetId="15">#REF!</definedName>
    <definedName name="XDO_?DATA_VC003_S4?" localSheetId="16">#REF!</definedName>
    <definedName name="XDO_?DATA_VC003_S4?" localSheetId="23">#REF!</definedName>
    <definedName name="XDO_?DATA_VC003_S4?" localSheetId="5">'4.Просроченная кредиторка '!#REF!</definedName>
    <definedName name="XDO_?DATA_VC003_S4?" localSheetId="11">#REF!</definedName>
    <definedName name="XDO_?DATA_VC003_S4?" localSheetId="13">#REF!</definedName>
    <definedName name="XDO_?DATA_VC003_S4?">'3.Прибыль'!#REF!</definedName>
    <definedName name="XDO_?DATA_VC006_S1?" localSheetId="15">#REF!</definedName>
    <definedName name="XDO_?DATA_VC006_S1?" localSheetId="16">#REF!</definedName>
    <definedName name="XDO_?DATA_VC006_S1?" localSheetId="23">#REF!</definedName>
    <definedName name="XDO_?DATA_VC006_S1?" localSheetId="5">'4.Просроченная кредиторка '!#REF!</definedName>
    <definedName name="XDO_?DATA_VC006_S1?" localSheetId="11">#REF!</definedName>
    <definedName name="XDO_?DATA_VC006_S1?" localSheetId="13">#REF!</definedName>
    <definedName name="XDO_?DATA_VC006_S1?">'3.Прибыль'!#REF!</definedName>
    <definedName name="XDO_?DATA_VC006_S4?" localSheetId="15">#REF!</definedName>
    <definedName name="XDO_?DATA_VC006_S4?" localSheetId="16">#REF!</definedName>
    <definedName name="XDO_?DATA_VC006_S4?" localSheetId="23">#REF!</definedName>
    <definedName name="XDO_?DATA_VC006_S4?" localSheetId="5">'4.Просроченная кредиторка '!#REF!</definedName>
    <definedName name="XDO_?DATA_VC006_S4?" localSheetId="11">#REF!</definedName>
    <definedName name="XDO_?DATA_VC006_S4?" localSheetId="13">#REF!</definedName>
    <definedName name="XDO_?DATA_VC006_S4?">'3.Прибыль'!#REF!</definedName>
    <definedName name="XDO_?DATA002_S1?" localSheetId="15">#REF!</definedName>
    <definedName name="XDO_?DATA002_S1?" localSheetId="16">#REF!</definedName>
    <definedName name="XDO_?DATA002_S1?" localSheetId="23">#REF!</definedName>
    <definedName name="XDO_?DATA002_S1?" localSheetId="5">'4.Просроченная кредиторка '!#REF!</definedName>
    <definedName name="XDO_?DATA002_S1?" localSheetId="11">#REF!</definedName>
    <definedName name="XDO_?DATA002_S1?" localSheetId="13">#REF!</definedName>
    <definedName name="XDO_?DATA002_S1?">'3.Прибыль'!#REF!</definedName>
    <definedName name="XDO_?DATA002_S1_2?" localSheetId="15">#REF!</definedName>
    <definedName name="XDO_?DATA002_S1_2?" localSheetId="16">#REF!</definedName>
    <definedName name="XDO_?DATA002_S1_2?" localSheetId="23">#REF!</definedName>
    <definedName name="XDO_?DATA002_S1_2?" localSheetId="5">'4.Просроченная кредиторка '!#REF!</definedName>
    <definedName name="XDO_?DATA002_S1_2?" localSheetId="11">#REF!</definedName>
    <definedName name="XDO_?DATA002_S1_2?" localSheetId="13">#REF!</definedName>
    <definedName name="XDO_?DATA002_S1_2?">'3.Прибыль'!#REF!</definedName>
    <definedName name="XDO_?DATA002_S3?" localSheetId="15">#REF!</definedName>
    <definedName name="XDO_?DATA002_S3?" localSheetId="16">#REF!</definedName>
    <definedName name="XDO_?DATA002_S3?" localSheetId="23">#REF!</definedName>
    <definedName name="XDO_?DATA002_S3?" localSheetId="5">'4.Просроченная кредиторка '!#REF!</definedName>
    <definedName name="XDO_?DATA002_S3?" localSheetId="11">#REF!</definedName>
    <definedName name="XDO_?DATA002_S3?" localSheetId="13">#REF!</definedName>
    <definedName name="XDO_?DATA002_S3?">'3.Прибыль'!#REF!</definedName>
    <definedName name="XDO_?DATA002_S4?" localSheetId="15">#REF!</definedName>
    <definedName name="XDO_?DATA002_S4?" localSheetId="16">#REF!</definedName>
    <definedName name="XDO_?DATA002_S4?" localSheetId="23">#REF!</definedName>
    <definedName name="XDO_?DATA002_S4?" localSheetId="5">'4.Просроченная кредиторка '!#REF!</definedName>
    <definedName name="XDO_?DATA002_S4?" localSheetId="11">#REF!</definedName>
    <definedName name="XDO_?DATA002_S4?" localSheetId="13">#REF!</definedName>
    <definedName name="XDO_?DATA002_S4?">'3.Прибыль'!#REF!</definedName>
    <definedName name="XDO_?DATA002_S4_2?" localSheetId="15">#REF!</definedName>
    <definedName name="XDO_?DATA002_S4_2?" localSheetId="16">#REF!</definedName>
    <definedName name="XDO_?DATA002_S4_2?" localSheetId="23">#REF!</definedName>
    <definedName name="XDO_?DATA002_S4_2?" localSheetId="5">'4.Просроченная кредиторка '!#REF!</definedName>
    <definedName name="XDO_?DATA002_S4_2?" localSheetId="11">#REF!</definedName>
    <definedName name="XDO_?DATA002_S4_2?" localSheetId="13">#REF!</definedName>
    <definedName name="XDO_?DATA002_S4_2?">'3.Прибыль'!#REF!</definedName>
    <definedName name="XDO_?SEGMENTS1_S1?" localSheetId="15">#REF!</definedName>
    <definedName name="XDO_?SEGMENTS1_S1?" localSheetId="16">#REF!</definedName>
    <definedName name="XDO_?SEGMENTS1_S1?" localSheetId="23">#REF!</definedName>
    <definedName name="XDO_?SEGMENTS1_S1?" localSheetId="5">'4.Просроченная кредиторка '!#REF!</definedName>
    <definedName name="XDO_?SEGMENTS1_S1?" localSheetId="11">#REF!</definedName>
    <definedName name="XDO_?SEGMENTS1_S1?" localSheetId="13">#REF!</definedName>
    <definedName name="XDO_?SEGMENTS1_S1?">'3.Прибыль'!#REF!</definedName>
    <definedName name="XDO_?SEGMENTS1_S4?" localSheetId="15">#REF!</definedName>
    <definedName name="XDO_?SEGMENTS1_S4?" localSheetId="16">#REF!</definedName>
    <definedName name="XDO_?SEGMENTS1_S4?" localSheetId="23">#REF!</definedName>
    <definedName name="XDO_?SEGMENTS1_S4?" localSheetId="5">'4.Просроченная кредиторка '!#REF!</definedName>
    <definedName name="XDO_?SEGMENTS1_S4?" localSheetId="11">#REF!</definedName>
    <definedName name="XDO_?SEGMENTS1_S4?" localSheetId="13">#REF!</definedName>
    <definedName name="XDO_?SEGMENTS1_S4?">'3.Прибыль'!#REF!</definedName>
    <definedName name="XDO_?SEGMENTS10_S4?" localSheetId="15">#REF!</definedName>
    <definedName name="XDO_?SEGMENTS10_S4?" localSheetId="16">#REF!</definedName>
    <definedName name="XDO_?SEGMENTS10_S4?" localSheetId="23">#REF!</definedName>
    <definedName name="XDO_?SEGMENTS10_S4?" localSheetId="5">'4.Просроченная кредиторка '!#REF!</definedName>
    <definedName name="XDO_?SEGMENTS10_S4?" localSheetId="11">#REF!</definedName>
    <definedName name="XDO_?SEGMENTS10_S4?" localSheetId="13">#REF!</definedName>
    <definedName name="XDO_?SEGMENTS10_S4?">'3.Прибыль'!#REF!</definedName>
    <definedName name="XDO_?SEGMENTS234_S1?" localSheetId="15">#REF!</definedName>
    <definedName name="XDO_?SEGMENTS234_S1?" localSheetId="16">#REF!</definedName>
    <definedName name="XDO_?SEGMENTS234_S1?" localSheetId="23">#REF!</definedName>
    <definedName name="XDO_?SEGMENTS234_S1?" localSheetId="5">'4.Просроченная кредиторка '!#REF!</definedName>
    <definedName name="XDO_?SEGMENTS234_S1?" localSheetId="11">#REF!</definedName>
    <definedName name="XDO_?SEGMENTS234_S1?" localSheetId="13">#REF!</definedName>
    <definedName name="XDO_?SEGMENTS234_S1?">'3.Прибыль'!#REF!</definedName>
    <definedName name="XDO_?SEGMENTS2345_S4?" localSheetId="15">#REF!</definedName>
    <definedName name="XDO_?SEGMENTS2345_S4?" localSheetId="16">#REF!</definedName>
    <definedName name="XDO_?SEGMENTS2345_S4?" localSheetId="23">#REF!</definedName>
    <definedName name="XDO_?SEGMENTS2345_S4?" localSheetId="5">'4.Просроченная кредиторка '!#REF!</definedName>
    <definedName name="XDO_?SEGMENTS2345_S4?" localSheetId="11">#REF!</definedName>
    <definedName name="XDO_?SEGMENTS2345_S4?" localSheetId="13">#REF!</definedName>
    <definedName name="XDO_?SEGMENTS2345_S4?">'3.Прибыль'!#REF!</definedName>
    <definedName name="XDO_?SEGMENTS5_S1?" localSheetId="15">#REF!</definedName>
    <definedName name="XDO_?SEGMENTS5_S1?" localSheetId="16">#REF!</definedName>
    <definedName name="XDO_?SEGMENTS5_S1?" localSheetId="23">#REF!</definedName>
    <definedName name="XDO_?SEGMENTS5_S1?" localSheetId="5">'4.Просроченная кредиторка '!#REF!</definedName>
    <definedName name="XDO_?SEGMENTS5_S1?" localSheetId="11">#REF!</definedName>
    <definedName name="XDO_?SEGMENTS5_S1?" localSheetId="13">#REF!</definedName>
    <definedName name="XDO_?SEGMENTS5_S1?">'3.Прибыль'!#REF!</definedName>
    <definedName name="XDO_?SEGMENTS5_S1_2?" localSheetId="15">#REF!</definedName>
    <definedName name="XDO_?SEGMENTS5_S1_2?" localSheetId="16">#REF!</definedName>
    <definedName name="XDO_?SEGMENTS5_S1_2?" localSheetId="23">#REF!</definedName>
    <definedName name="XDO_?SEGMENTS5_S1_2?" localSheetId="5">'4.Просроченная кредиторка '!#REF!</definedName>
    <definedName name="XDO_?SEGMENTS5_S1_2?" localSheetId="11">#REF!</definedName>
    <definedName name="XDO_?SEGMENTS5_S1_2?" localSheetId="13">#REF!</definedName>
    <definedName name="XDO_?SEGMENTS5_S1_2?">'3.Прибыль'!#REF!</definedName>
    <definedName name="XDO_?SEGMENTS6_S1?" localSheetId="15">#REF!</definedName>
    <definedName name="XDO_?SEGMENTS6_S1?" localSheetId="16">#REF!</definedName>
    <definedName name="XDO_?SEGMENTS6_S1?" localSheetId="23">#REF!</definedName>
    <definedName name="XDO_?SEGMENTS6_S1?" localSheetId="5">'4.Просроченная кредиторка '!#REF!</definedName>
    <definedName name="XDO_?SEGMENTS6_S1?" localSheetId="11">#REF!</definedName>
    <definedName name="XDO_?SEGMENTS6_S1?" localSheetId="13">#REF!</definedName>
    <definedName name="XDO_?SEGMENTS6_S1?">'3.Прибыль'!#REF!</definedName>
    <definedName name="XDO_?SEGMENTS6_S1_2?" localSheetId="15">#REF!</definedName>
    <definedName name="XDO_?SEGMENTS6_S1_2?" localSheetId="16">#REF!</definedName>
    <definedName name="XDO_?SEGMENTS6_S1_2?" localSheetId="23">#REF!</definedName>
    <definedName name="XDO_?SEGMENTS6_S1_2?" localSheetId="5">'4.Просроченная кредиторка '!#REF!</definedName>
    <definedName name="XDO_?SEGMENTS6_S1_2?" localSheetId="11">#REF!</definedName>
    <definedName name="XDO_?SEGMENTS6_S1_2?" localSheetId="13">#REF!</definedName>
    <definedName name="XDO_?SEGMENTS6_S1_2?">'3.Прибыль'!#REF!</definedName>
    <definedName name="XDO_?SEGMENTS6_S4?" localSheetId="15">#REF!</definedName>
    <definedName name="XDO_?SEGMENTS6_S4?" localSheetId="16">#REF!</definedName>
    <definedName name="XDO_?SEGMENTS6_S4?" localSheetId="23">#REF!</definedName>
    <definedName name="XDO_?SEGMENTS6_S4?" localSheetId="5">'4.Просроченная кредиторка '!#REF!</definedName>
    <definedName name="XDO_?SEGMENTS6_S4?" localSheetId="11">#REF!</definedName>
    <definedName name="XDO_?SEGMENTS6_S4?" localSheetId="13">#REF!</definedName>
    <definedName name="XDO_?SEGMENTS6_S4?">'3.Прибыль'!#REF!</definedName>
    <definedName name="XDO_?SEGMENTS6_S4_2?" localSheetId="15">#REF!</definedName>
    <definedName name="XDO_?SEGMENTS6_S4_2?" localSheetId="16">#REF!</definedName>
    <definedName name="XDO_?SEGMENTS6_S4_2?" localSheetId="23">#REF!</definedName>
    <definedName name="XDO_?SEGMENTS6_S4_2?" localSheetId="5">'4.Просроченная кредиторка '!#REF!</definedName>
    <definedName name="XDO_?SEGMENTS6_S4_2?" localSheetId="11">#REF!</definedName>
    <definedName name="XDO_?SEGMENTS6_S4_2?" localSheetId="13">#REF!</definedName>
    <definedName name="XDO_?SEGMENTS6_S4_2?">'3.Прибыль'!#REF!</definedName>
    <definedName name="XDO_?SEGMENTS7_S1?" localSheetId="15">#REF!</definedName>
    <definedName name="XDO_?SEGMENTS7_S1?" localSheetId="16">#REF!</definedName>
    <definedName name="XDO_?SEGMENTS7_S1?" localSheetId="23">#REF!</definedName>
    <definedName name="XDO_?SEGMENTS7_S1?" localSheetId="5">'4.Просроченная кредиторка '!#REF!</definedName>
    <definedName name="XDO_?SEGMENTS7_S1?" localSheetId="11">#REF!</definedName>
    <definedName name="XDO_?SEGMENTS7_S1?" localSheetId="13">#REF!</definedName>
    <definedName name="XDO_?SEGMENTS7_S1?">'3.Прибыль'!#REF!</definedName>
    <definedName name="XDO_?SEGMENTS7_S1_2?" localSheetId="15">#REF!</definedName>
    <definedName name="XDO_?SEGMENTS7_S1_2?" localSheetId="16">#REF!</definedName>
    <definedName name="XDO_?SEGMENTS7_S1_2?" localSheetId="23">#REF!</definedName>
    <definedName name="XDO_?SEGMENTS7_S1_2?" localSheetId="5">'4.Просроченная кредиторка '!#REF!</definedName>
    <definedName name="XDO_?SEGMENTS7_S1_2?" localSheetId="11">#REF!</definedName>
    <definedName name="XDO_?SEGMENTS7_S1_2?" localSheetId="13">#REF!</definedName>
    <definedName name="XDO_?SEGMENTS7_S1_2?">'3.Прибыль'!#REF!</definedName>
    <definedName name="XDO_?SEGMENTS7_S4?" localSheetId="15">#REF!</definedName>
    <definedName name="XDO_?SEGMENTS7_S4?" localSheetId="16">#REF!</definedName>
    <definedName name="XDO_?SEGMENTS7_S4?" localSheetId="23">#REF!</definedName>
    <definedName name="XDO_?SEGMENTS7_S4?" localSheetId="5">'4.Просроченная кредиторка '!#REF!</definedName>
    <definedName name="XDO_?SEGMENTS7_S4?" localSheetId="11">#REF!</definedName>
    <definedName name="XDO_?SEGMENTS7_S4?" localSheetId="13">#REF!</definedName>
    <definedName name="XDO_?SEGMENTS7_S4?">'3.Прибыль'!#REF!</definedName>
    <definedName name="XDO_?SEGMENTS7_S4_2?" localSheetId="15">#REF!</definedName>
    <definedName name="XDO_?SEGMENTS7_S4_2?" localSheetId="16">#REF!</definedName>
    <definedName name="XDO_?SEGMENTS7_S4_2?" localSheetId="23">#REF!</definedName>
    <definedName name="XDO_?SEGMENTS7_S4_2?" localSheetId="5">'4.Просроченная кредиторка '!#REF!</definedName>
    <definedName name="XDO_?SEGMENTS7_S4_2?" localSheetId="11">#REF!</definedName>
    <definedName name="XDO_?SEGMENTS7_S4_2?" localSheetId="13">#REF!</definedName>
    <definedName name="XDO_?SEGMENTS7_S4_2?">'3.Прибыль'!#REF!</definedName>
    <definedName name="XDO_?SEGMENTS8_S1?" localSheetId="15">#REF!</definedName>
    <definedName name="XDO_?SEGMENTS8_S1?" localSheetId="16">#REF!</definedName>
    <definedName name="XDO_?SEGMENTS8_S1?" localSheetId="23">#REF!</definedName>
    <definedName name="XDO_?SEGMENTS8_S1?" localSheetId="5">'4.Просроченная кредиторка '!#REF!</definedName>
    <definedName name="XDO_?SEGMENTS8_S1?" localSheetId="11">#REF!</definedName>
    <definedName name="XDO_?SEGMENTS8_S1?" localSheetId="13">#REF!</definedName>
    <definedName name="XDO_?SEGMENTS8_S1?">'3.Прибыль'!#REF!</definedName>
    <definedName name="XDO_?SEGMENTS8_S4?" localSheetId="15">#REF!</definedName>
    <definedName name="XDO_?SEGMENTS8_S4?" localSheetId="16">#REF!</definedName>
    <definedName name="XDO_?SEGMENTS8_S4?" localSheetId="23">#REF!</definedName>
    <definedName name="XDO_?SEGMENTS8_S4?" localSheetId="5">'4.Просроченная кредиторка '!#REF!</definedName>
    <definedName name="XDO_?SEGMENTS8_S4?" localSheetId="11">#REF!</definedName>
    <definedName name="XDO_?SEGMENTS8_S4?" localSheetId="13">#REF!</definedName>
    <definedName name="XDO_?SEGMENTS8_S4?">'3.Прибыль'!#REF!</definedName>
    <definedName name="XDO_?SEGMENTS8_S4_2?" localSheetId="15">#REF!</definedName>
    <definedName name="XDO_?SEGMENTS8_S4_2?" localSheetId="16">#REF!</definedName>
    <definedName name="XDO_?SEGMENTS8_S4_2?" localSheetId="23">#REF!</definedName>
    <definedName name="XDO_?SEGMENTS8_S4_2?" localSheetId="5">'4.Просроченная кредиторка '!#REF!</definedName>
    <definedName name="XDO_?SEGMENTS8_S4_2?" localSheetId="11">#REF!</definedName>
    <definedName name="XDO_?SEGMENTS8_S4_2?" localSheetId="13">#REF!</definedName>
    <definedName name="XDO_?SEGMENTS8_S4_2?">'3.Прибыль'!#REF!</definedName>
    <definedName name="XDO_?SEGMENTS9_S1?" localSheetId="15">#REF!</definedName>
    <definedName name="XDO_?SEGMENTS9_S1?" localSheetId="16">#REF!</definedName>
    <definedName name="XDO_?SEGMENTS9_S1?" localSheetId="23">#REF!</definedName>
    <definedName name="XDO_?SEGMENTS9_S1?" localSheetId="5">'4.Просроченная кредиторка '!#REF!</definedName>
    <definedName name="XDO_?SEGMENTS9_S1?" localSheetId="11">#REF!</definedName>
    <definedName name="XDO_?SEGMENTS9_S1?" localSheetId="13">#REF!</definedName>
    <definedName name="XDO_?SEGMENTS9_S1?">'3.Прибыль'!#REF!</definedName>
    <definedName name="XDO_?SEGMENTS9_S4?" localSheetId="15">#REF!</definedName>
    <definedName name="XDO_?SEGMENTS9_S4?" localSheetId="16">#REF!</definedName>
    <definedName name="XDO_?SEGMENTS9_S4?" localSheetId="23">#REF!</definedName>
    <definedName name="XDO_?SEGMENTS9_S4?" localSheetId="5">'4.Просроченная кредиторка '!#REF!</definedName>
    <definedName name="XDO_?SEGMENTS9_S4?" localSheetId="11">#REF!</definedName>
    <definedName name="XDO_?SEGMENTS9_S4?" localSheetId="13">#REF!</definedName>
    <definedName name="XDO_?SEGMENTS9_S4?">'3.Прибыль'!#REF!</definedName>
    <definedName name="XDO_GROUP_?LINE_empty?" localSheetId="15">#REF!</definedName>
    <definedName name="XDO_GROUP_?LINE_empty?" localSheetId="16">#REF!</definedName>
    <definedName name="XDO_GROUP_?LINE_empty?" localSheetId="23">#REF!</definedName>
    <definedName name="XDO_GROUP_?LINE_empty?" localSheetId="5">'4.Просроченная кредиторка '!#REF!</definedName>
    <definedName name="XDO_GROUP_?LINE_empty?" localSheetId="11">#REF!</definedName>
    <definedName name="XDO_GROUP_?LINE_empty?" localSheetId="13">#REF!</definedName>
    <definedName name="XDO_GROUP_?LINE_empty?">'3.Прибыль'!#REF!</definedName>
    <definedName name="XDO_GROUP_?LINE_empty_2?" localSheetId="15">#REF!</definedName>
    <definedName name="XDO_GROUP_?LINE_empty_2?" localSheetId="16">#REF!</definedName>
    <definedName name="XDO_GROUP_?LINE_empty_2?" localSheetId="23">#REF!</definedName>
    <definedName name="XDO_GROUP_?LINE_empty_2?" localSheetId="5">'4.Просроченная кредиторка '!#REF!</definedName>
    <definedName name="XDO_GROUP_?LINE_empty_2?" localSheetId="11">#REF!</definedName>
    <definedName name="XDO_GROUP_?LINE_empty_2?" localSheetId="13">#REF!</definedName>
    <definedName name="XDO_GROUP_?LINE_empty_2?">'3.Прибыль'!#REF!</definedName>
    <definedName name="XDO_GROUP_?LINE_empty_3?" localSheetId="15">#REF!</definedName>
    <definedName name="XDO_GROUP_?LINE_empty_3?" localSheetId="16">#REF!</definedName>
    <definedName name="XDO_GROUP_?LINE_empty_3?" localSheetId="23">#REF!</definedName>
    <definedName name="XDO_GROUP_?LINE_empty_3?" localSheetId="5">'4.Просроченная кредиторка '!#REF!</definedName>
    <definedName name="XDO_GROUP_?LINE_empty_3?" localSheetId="11">#REF!</definedName>
    <definedName name="XDO_GROUP_?LINE_empty_3?" localSheetId="13">#REF!</definedName>
    <definedName name="XDO_GROUP_?LINE_empty_3?">'3.Прибыль'!#REF!</definedName>
    <definedName name="XDO_GROUP_?LINE_S1?" localSheetId="15">#REF!</definedName>
    <definedName name="XDO_GROUP_?LINE_S1?" localSheetId="16">#REF!</definedName>
    <definedName name="XDO_GROUP_?LINE_S1?" localSheetId="23">#REF!</definedName>
    <definedName name="XDO_GROUP_?LINE_S1?" localSheetId="5">'4.Просроченная кредиторка '!#REF!</definedName>
    <definedName name="XDO_GROUP_?LINE_S1?" localSheetId="11">#REF!</definedName>
    <definedName name="XDO_GROUP_?LINE_S1?" localSheetId="13">#REF!</definedName>
    <definedName name="XDO_GROUP_?LINE_S1?">'3.Прибыль'!#REF!</definedName>
    <definedName name="XDO_GROUP_?LINE_S1_1?" localSheetId="15">#REF!</definedName>
    <definedName name="XDO_GROUP_?LINE_S1_1?" localSheetId="16">#REF!</definedName>
    <definedName name="XDO_GROUP_?LINE_S1_1?" localSheetId="23">#REF!</definedName>
    <definedName name="XDO_GROUP_?LINE_S1_1?" localSheetId="5">'4.Просроченная кредиторка '!#REF!</definedName>
    <definedName name="XDO_GROUP_?LINE_S1_1?" localSheetId="11">#REF!</definedName>
    <definedName name="XDO_GROUP_?LINE_S1_1?" localSheetId="13">#REF!</definedName>
    <definedName name="XDO_GROUP_?LINE_S1_1?">'3.Прибыль'!#REF!</definedName>
    <definedName name="XDO_GROUP_?LINE_S1_2?" localSheetId="15">#REF!</definedName>
    <definedName name="XDO_GROUP_?LINE_S1_2?" localSheetId="16">#REF!</definedName>
    <definedName name="XDO_GROUP_?LINE_S1_2?" localSheetId="23">#REF!</definedName>
    <definedName name="XDO_GROUP_?LINE_S1_2?" localSheetId="5">'4.Просроченная кредиторка '!#REF!</definedName>
    <definedName name="XDO_GROUP_?LINE_S1_2?" localSheetId="11">#REF!</definedName>
    <definedName name="XDO_GROUP_?LINE_S1_2?" localSheetId="13">#REF!</definedName>
    <definedName name="XDO_GROUP_?LINE_S1_2?">'3.Прибыль'!#REF!</definedName>
    <definedName name="XDO_GROUP_?LINE_S3?" localSheetId="15">#REF!</definedName>
    <definedName name="XDO_GROUP_?LINE_S3?" localSheetId="16">#REF!</definedName>
    <definedName name="XDO_GROUP_?LINE_S3?" localSheetId="23">#REF!</definedName>
    <definedName name="XDO_GROUP_?LINE_S3?" localSheetId="5">'4.Просроченная кредиторка '!#REF!</definedName>
    <definedName name="XDO_GROUP_?LINE_S3?" localSheetId="11">#REF!</definedName>
    <definedName name="XDO_GROUP_?LINE_S3?" localSheetId="13">#REF!</definedName>
    <definedName name="XDO_GROUP_?LINE_S3?">'3.Прибыль'!#REF!</definedName>
    <definedName name="XDO_GROUP_?LINE_S3B?" localSheetId="15">#REF!</definedName>
    <definedName name="XDO_GROUP_?LINE_S3B?" localSheetId="16">#REF!</definedName>
    <definedName name="XDO_GROUP_?LINE_S3B?" localSheetId="23">#REF!</definedName>
    <definedName name="XDO_GROUP_?LINE_S3B?" localSheetId="5">'4.Просроченная кредиторка '!#REF!</definedName>
    <definedName name="XDO_GROUP_?LINE_S3B?" localSheetId="11">#REF!</definedName>
    <definedName name="XDO_GROUP_?LINE_S3B?" localSheetId="13">#REF!</definedName>
    <definedName name="XDO_GROUP_?LINE_S3B?">'3.Прибыль'!#REF!</definedName>
    <definedName name="XDO_GROUP_?LINE_S4?" localSheetId="15">#REF!</definedName>
    <definedName name="XDO_GROUP_?LINE_S4?" localSheetId="16">#REF!</definedName>
    <definedName name="XDO_GROUP_?LINE_S4?" localSheetId="23">#REF!</definedName>
    <definedName name="XDO_GROUP_?LINE_S4?" localSheetId="5">'4.Просроченная кредиторка '!#REF!</definedName>
    <definedName name="XDO_GROUP_?LINE_S4?" localSheetId="11">#REF!</definedName>
    <definedName name="XDO_GROUP_?LINE_S4?" localSheetId="13">#REF!</definedName>
    <definedName name="XDO_GROUP_?LINE_S4?">'3.Прибыль'!#REF!</definedName>
    <definedName name="XDO_GROUP_?LINE_S4_1?" localSheetId="15">#REF!</definedName>
    <definedName name="XDO_GROUP_?LINE_S4_1?" localSheetId="16">#REF!</definedName>
    <definedName name="XDO_GROUP_?LINE_S4_1?" localSheetId="23">#REF!</definedName>
    <definedName name="XDO_GROUP_?LINE_S4_1?" localSheetId="5">'4.Просроченная кредиторка '!#REF!</definedName>
    <definedName name="XDO_GROUP_?LINE_S4_1?" localSheetId="11">#REF!</definedName>
    <definedName name="XDO_GROUP_?LINE_S4_1?" localSheetId="13">#REF!</definedName>
    <definedName name="XDO_GROUP_?LINE_S4_1?">'3.Прибыль'!#REF!</definedName>
    <definedName name="XDO_GROUP_?LINE_S4_2?" localSheetId="15">#REF!</definedName>
    <definedName name="XDO_GROUP_?LINE_S4_2?" localSheetId="16">#REF!</definedName>
    <definedName name="XDO_GROUP_?LINE_S4_2?" localSheetId="23">#REF!</definedName>
    <definedName name="XDO_GROUP_?LINE_S4_2?" localSheetId="5">'4.Просроченная кредиторка '!#REF!</definedName>
    <definedName name="XDO_GROUP_?LINE_S4_2?" localSheetId="11">#REF!</definedName>
    <definedName name="XDO_GROUP_?LINE_S4_2?" localSheetId="13">#REF!</definedName>
    <definedName name="XDO_GROUP_?LINE_S4_2?">'3.Прибыль'!#REF!</definedName>
    <definedName name="_xlnm.Print_Titles" localSheetId="1">'1.1.Выплаты'!$3:$7</definedName>
    <definedName name="_xlnm.Print_Titles" localSheetId="0">'1.1.Поступления'!$13:$16</definedName>
    <definedName name="_xlnm.Print_Area" localSheetId="1">'1.1.Выплаты'!$A$1:$U$45</definedName>
    <definedName name="_xlnm.Print_Area" localSheetId="0">'1.1.Поступления'!$A$1:$H$47</definedName>
    <definedName name="_xlnm.Print_Area" localSheetId="15">'10.Аренда'!$A$1:$R$57</definedName>
    <definedName name="_xlnm.Print_Area" localSheetId="16">'11.Безвозмездное пользование'!$A$1:$Q$36</definedName>
    <definedName name="_xlnm.Print_Area" localSheetId="2">'2.Сверх ГЗ'!$A$1:$L$44</definedName>
    <definedName name="_xlnm.Print_Area" localSheetId="4">'3.1.Кредиторка'!$A$1:$Q$35</definedName>
    <definedName name="_xlnm.Print_Area" localSheetId="3">'3.Прибыль'!$A$1:$M$27</definedName>
    <definedName name="_xlnm.Print_Area" localSheetId="5">'4.Просроченная кредиторка '!$A$1:$Q$41</definedName>
    <definedName name="_xlnm.Print_Area" localSheetId="6">'5.Ущерб'!$A$1:$O$37</definedName>
    <definedName name="_xlnm.Print_Area" localSheetId="9">'6.Аналитраспр по ИФО'!$A$1:$N$35</definedName>
    <definedName name="_xlnm.Print_Area" localSheetId="8">'6.ФОТ'!$A$1:$P$23</definedName>
    <definedName name="_xlnm.Print_Area" localSheetId="7">'6.Численность'!$A$1:$Q$34</definedName>
    <definedName name="_xlnm.Print_Area" localSheetId="10">'7.Счета'!$A$1:$H$36</definedName>
    <definedName name="_xlnm.Print_Area" localSheetId="11">'8.Недвижимое'!$A$1:$R$81</definedName>
    <definedName name="_xlnm.Print_Area" localSheetId="13">'9.Земельные участки'!$A$1:$V$34</definedName>
  </definedNames>
  <calcPr calcId="191029" iterate="1"/>
</workbook>
</file>

<file path=xl/calcChain.xml><?xml version="1.0" encoding="utf-8"?>
<calcChain xmlns="http://schemas.openxmlformats.org/spreadsheetml/2006/main">
  <c r="K15" i="7" l="1"/>
  <c r="G26" i="24" l="1"/>
  <c r="H26" i="24" s="1"/>
  <c r="G21" i="24"/>
  <c r="H21" i="24" s="1"/>
  <c r="P26" i="24" l="1"/>
  <c r="T24" i="25"/>
  <c r="R24" i="25"/>
  <c r="P24" i="25"/>
  <c r="N24" i="25"/>
  <c r="L24" i="25"/>
  <c r="J24" i="25"/>
  <c r="H24" i="25"/>
  <c r="F24" i="25"/>
  <c r="T10" i="25"/>
  <c r="R10" i="25"/>
  <c r="P10" i="25"/>
  <c r="N10" i="25"/>
  <c r="L10" i="25"/>
  <c r="J10" i="25"/>
  <c r="H10" i="25"/>
  <c r="F10" i="25"/>
  <c r="H31" i="17" l="1"/>
  <c r="H28" i="17"/>
  <c r="H25" i="17"/>
  <c r="H22" i="17"/>
  <c r="H15" i="17"/>
  <c r="D29" i="8"/>
  <c r="E29" i="8"/>
  <c r="F29" i="8"/>
  <c r="G29" i="8"/>
  <c r="H29" i="8"/>
  <c r="I29" i="8"/>
  <c r="J29" i="8"/>
  <c r="K29" i="8"/>
  <c r="L29" i="8"/>
  <c r="M29" i="8"/>
  <c r="N29" i="8"/>
  <c r="C29" i="8"/>
  <c r="D15" i="8"/>
  <c r="E15" i="8"/>
  <c r="F15" i="8"/>
  <c r="G15" i="8"/>
  <c r="H15" i="8"/>
  <c r="I15" i="8"/>
  <c r="J15" i="8"/>
  <c r="K15" i="8"/>
  <c r="L15" i="8"/>
  <c r="M15" i="8"/>
  <c r="N15" i="8"/>
  <c r="C15" i="8"/>
  <c r="E15" i="7"/>
  <c r="F15" i="7"/>
  <c r="G15" i="7"/>
  <c r="H15" i="7"/>
  <c r="I15" i="7"/>
  <c r="J15" i="7"/>
  <c r="L15" i="7"/>
  <c r="M15" i="7"/>
  <c r="N15" i="7"/>
  <c r="O15" i="7"/>
  <c r="P15" i="7"/>
  <c r="D10" i="7"/>
  <c r="C10" i="7" s="1"/>
  <c r="D11" i="7"/>
  <c r="C11" i="7" s="1"/>
  <c r="D12" i="7"/>
  <c r="C12" i="7" s="1"/>
  <c r="D13" i="7"/>
  <c r="C13" i="7" s="1"/>
  <c r="D14" i="7"/>
  <c r="C14" i="7" s="1"/>
  <c r="D9" i="7"/>
  <c r="D15" i="7" l="1"/>
  <c r="C9" i="7"/>
  <c r="C15" i="7" s="1"/>
  <c r="D24" i="6"/>
  <c r="E24" i="6"/>
  <c r="F24" i="6"/>
  <c r="H24" i="6"/>
  <c r="I24" i="6"/>
  <c r="J24" i="6"/>
  <c r="K24" i="6"/>
  <c r="L24" i="6"/>
  <c r="M24" i="6"/>
  <c r="O24" i="6"/>
  <c r="P24" i="6"/>
  <c r="Q24" i="6"/>
  <c r="N19" i="6"/>
  <c r="N20" i="6"/>
  <c r="N21" i="6"/>
  <c r="N22" i="6"/>
  <c r="N23" i="6"/>
  <c r="N18" i="6"/>
  <c r="G19" i="6"/>
  <c r="G20" i="6"/>
  <c r="G21" i="6"/>
  <c r="G22" i="6"/>
  <c r="G23" i="6"/>
  <c r="G18" i="6"/>
  <c r="C19" i="6"/>
  <c r="C20" i="6"/>
  <c r="C21" i="6"/>
  <c r="C22" i="6"/>
  <c r="C23" i="6"/>
  <c r="C18" i="6"/>
  <c r="N24" i="6" l="1"/>
  <c r="C24" i="6"/>
  <c r="G24" i="6"/>
  <c r="F40" i="22"/>
  <c r="G40" i="22"/>
  <c r="H40" i="22"/>
  <c r="I40" i="22"/>
  <c r="J40" i="22"/>
  <c r="K40" i="22"/>
  <c r="L40" i="22"/>
  <c r="M40" i="22"/>
  <c r="N40" i="22"/>
  <c r="O40" i="22"/>
  <c r="P40" i="22"/>
  <c r="E40" i="22"/>
  <c r="F33" i="22"/>
  <c r="G33" i="22"/>
  <c r="H33" i="22"/>
  <c r="I33" i="22"/>
  <c r="J33" i="22"/>
  <c r="K33" i="22"/>
  <c r="L33" i="22"/>
  <c r="M33" i="22"/>
  <c r="N33" i="22"/>
  <c r="O33" i="22"/>
  <c r="P33" i="22"/>
  <c r="E33" i="22"/>
  <c r="F27" i="22"/>
  <c r="F26" i="22" s="1"/>
  <c r="G27" i="22"/>
  <c r="G26" i="22" s="1"/>
  <c r="H27" i="22"/>
  <c r="H26" i="22" s="1"/>
  <c r="I27" i="22"/>
  <c r="J27" i="22"/>
  <c r="J26" i="22" s="1"/>
  <c r="K27" i="22"/>
  <c r="K26" i="22" s="1"/>
  <c r="L27" i="22"/>
  <c r="L26" i="22" s="1"/>
  <c r="M27" i="22"/>
  <c r="N27" i="22"/>
  <c r="N26" i="22" s="1"/>
  <c r="O27" i="22"/>
  <c r="O26" i="22" s="1"/>
  <c r="P27" i="22"/>
  <c r="P26" i="22" s="1"/>
  <c r="E27" i="22"/>
  <c r="E26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8" i="22"/>
  <c r="D29" i="22"/>
  <c r="D30" i="22"/>
  <c r="D31" i="22"/>
  <c r="D32" i="22"/>
  <c r="D34" i="22"/>
  <c r="D35" i="22"/>
  <c r="D36" i="22"/>
  <c r="D37" i="22"/>
  <c r="D38" i="22"/>
  <c r="D39" i="22"/>
  <c r="D41" i="22"/>
  <c r="D42" i="22"/>
  <c r="D43" i="22"/>
  <c r="D44" i="22"/>
  <c r="D45" i="22"/>
  <c r="D46" i="22"/>
  <c r="D47" i="22"/>
  <c r="D48" i="22"/>
  <c r="D49" i="22"/>
  <c r="F9" i="22"/>
  <c r="F8" i="22" s="1"/>
  <c r="F50" i="22" s="1"/>
  <c r="G9" i="22"/>
  <c r="G8" i="22" s="1"/>
  <c r="G50" i="22" s="1"/>
  <c r="H9" i="22"/>
  <c r="H8" i="22" s="1"/>
  <c r="H50" i="22" s="1"/>
  <c r="I9" i="22"/>
  <c r="I8" i="22" s="1"/>
  <c r="J9" i="22"/>
  <c r="J8" i="22" s="1"/>
  <c r="J50" i="22" s="1"/>
  <c r="K9" i="22"/>
  <c r="K8" i="22" s="1"/>
  <c r="K50" i="22" s="1"/>
  <c r="L9" i="22"/>
  <c r="L8" i="22" s="1"/>
  <c r="L50" i="22" s="1"/>
  <c r="M9" i="22"/>
  <c r="M8" i="22" s="1"/>
  <c r="N9" i="22"/>
  <c r="N8" i="22" s="1"/>
  <c r="N50" i="22" s="1"/>
  <c r="O9" i="22"/>
  <c r="O8" i="22" s="1"/>
  <c r="O50" i="22" s="1"/>
  <c r="P9" i="22"/>
  <c r="P8" i="22" s="1"/>
  <c r="P50" i="22" s="1"/>
  <c r="E9" i="22"/>
  <c r="AA41" i="21"/>
  <c r="Z41" i="21"/>
  <c r="Y41" i="21"/>
  <c r="X41" i="21"/>
  <c r="W41" i="21"/>
  <c r="V41" i="21"/>
  <c r="S41" i="21"/>
  <c r="R41" i="21"/>
  <c r="Q41" i="21"/>
  <c r="P41" i="21"/>
  <c r="O41" i="21"/>
  <c r="N41" i="21"/>
  <c r="G41" i="21"/>
  <c r="H41" i="21"/>
  <c r="I41" i="21"/>
  <c r="J41" i="21"/>
  <c r="K41" i="21"/>
  <c r="F41" i="21"/>
  <c r="AA34" i="21"/>
  <c r="Z34" i="21"/>
  <c r="Y34" i="21"/>
  <c r="X34" i="21"/>
  <c r="W34" i="21"/>
  <c r="V34" i="21"/>
  <c r="S34" i="21"/>
  <c r="R34" i="21"/>
  <c r="Q34" i="21"/>
  <c r="P34" i="21"/>
  <c r="O34" i="21"/>
  <c r="N34" i="21"/>
  <c r="G34" i="21"/>
  <c r="H34" i="21"/>
  <c r="I34" i="21"/>
  <c r="J34" i="21"/>
  <c r="K34" i="21"/>
  <c r="F34" i="21"/>
  <c r="AA28" i="21"/>
  <c r="Z28" i="21"/>
  <c r="Y28" i="21"/>
  <c r="X28" i="21"/>
  <c r="W28" i="21"/>
  <c r="V28" i="21"/>
  <c r="S28" i="21"/>
  <c r="R28" i="21"/>
  <c r="Q28" i="21"/>
  <c r="P28" i="21"/>
  <c r="O28" i="21"/>
  <c r="N28" i="21"/>
  <c r="G28" i="21"/>
  <c r="H28" i="21"/>
  <c r="I28" i="21"/>
  <c r="J28" i="21"/>
  <c r="K28" i="21"/>
  <c r="F28" i="21"/>
  <c r="D11" i="21"/>
  <c r="E11" i="21"/>
  <c r="D12" i="21"/>
  <c r="E12" i="21"/>
  <c r="D13" i="21"/>
  <c r="E13" i="21"/>
  <c r="D14" i="21"/>
  <c r="E14" i="21"/>
  <c r="D15" i="21"/>
  <c r="E15" i="21"/>
  <c r="D16" i="21"/>
  <c r="E16" i="21"/>
  <c r="D17" i="21"/>
  <c r="E17" i="21"/>
  <c r="D18" i="21"/>
  <c r="E18" i="21"/>
  <c r="D19" i="21"/>
  <c r="E19" i="21"/>
  <c r="D20" i="21"/>
  <c r="E20" i="21"/>
  <c r="D21" i="21"/>
  <c r="E21" i="21"/>
  <c r="D22" i="21"/>
  <c r="E22" i="21"/>
  <c r="D23" i="21"/>
  <c r="E23" i="21"/>
  <c r="D24" i="21"/>
  <c r="E24" i="21"/>
  <c r="D25" i="21"/>
  <c r="E25" i="21"/>
  <c r="D26" i="21"/>
  <c r="E26" i="21"/>
  <c r="D29" i="21"/>
  <c r="E29" i="21"/>
  <c r="D30" i="21"/>
  <c r="E30" i="21"/>
  <c r="D31" i="21"/>
  <c r="E31" i="21"/>
  <c r="D32" i="21"/>
  <c r="E32" i="21"/>
  <c r="D33" i="21"/>
  <c r="E33" i="21"/>
  <c r="D35" i="21"/>
  <c r="E35" i="21"/>
  <c r="D36" i="21"/>
  <c r="E36" i="21"/>
  <c r="D37" i="21"/>
  <c r="E37" i="21"/>
  <c r="D38" i="21"/>
  <c r="E38" i="21"/>
  <c r="D39" i="21"/>
  <c r="E39" i="21"/>
  <c r="D40" i="21"/>
  <c r="E40" i="21"/>
  <c r="D42" i="21"/>
  <c r="E42" i="21"/>
  <c r="D43" i="21"/>
  <c r="E43" i="21"/>
  <c r="D44" i="21"/>
  <c r="E44" i="21"/>
  <c r="D45" i="21"/>
  <c r="E45" i="21"/>
  <c r="D46" i="21"/>
  <c r="E46" i="21"/>
  <c r="D47" i="21"/>
  <c r="E47" i="21"/>
  <c r="D48" i="21"/>
  <c r="E48" i="21"/>
  <c r="D49" i="21"/>
  <c r="E49" i="21"/>
  <c r="D50" i="21"/>
  <c r="E50" i="21"/>
  <c r="L11" i="21"/>
  <c r="M11" i="21"/>
  <c r="L12" i="21"/>
  <c r="M12" i="21"/>
  <c r="L13" i="21"/>
  <c r="M13" i="21"/>
  <c r="L14" i="21"/>
  <c r="M14" i="21"/>
  <c r="L15" i="21"/>
  <c r="M15" i="21"/>
  <c r="L16" i="21"/>
  <c r="M16" i="21"/>
  <c r="L17" i="21"/>
  <c r="M17" i="21"/>
  <c r="L18" i="21"/>
  <c r="M18" i="21"/>
  <c r="L19" i="21"/>
  <c r="M19" i="21"/>
  <c r="L20" i="21"/>
  <c r="M20" i="21"/>
  <c r="L21" i="21"/>
  <c r="M21" i="21"/>
  <c r="L22" i="21"/>
  <c r="M22" i="21"/>
  <c r="L23" i="21"/>
  <c r="M23" i="21"/>
  <c r="L24" i="21"/>
  <c r="M24" i="21"/>
  <c r="L25" i="21"/>
  <c r="M25" i="21"/>
  <c r="L26" i="21"/>
  <c r="M26" i="21"/>
  <c r="L29" i="21"/>
  <c r="M29" i="21"/>
  <c r="L30" i="21"/>
  <c r="M30" i="21"/>
  <c r="L31" i="21"/>
  <c r="M31" i="21"/>
  <c r="L32" i="21"/>
  <c r="M32" i="21"/>
  <c r="L33" i="21"/>
  <c r="M33" i="21"/>
  <c r="L35" i="21"/>
  <c r="M35" i="21"/>
  <c r="L36" i="21"/>
  <c r="M36" i="21"/>
  <c r="L37" i="21"/>
  <c r="M37" i="21"/>
  <c r="L38" i="21"/>
  <c r="M38" i="21"/>
  <c r="L39" i="21"/>
  <c r="M39" i="21"/>
  <c r="L40" i="21"/>
  <c r="M40" i="21"/>
  <c r="L42" i="21"/>
  <c r="M42" i="21"/>
  <c r="L43" i="21"/>
  <c r="M43" i="21"/>
  <c r="L44" i="21"/>
  <c r="M44" i="21"/>
  <c r="L45" i="21"/>
  <c r="M45" i="21"/>
  <c r="L46" i="21"/>
  <c r="M46" i="21"/>
  <c r="L47" i="21"/>
  <c r="M47" i="21"/>
  <c r="L48" i="21"/>
  <c r="M48" i="21"/>
  <c r="L49" i="21"/>
  <c r="M49" i="21"/>
  <c r="L50" i="21"/>
  <c r="M50" i="21"/>
  <c r="T11" i="21"/>
  <c r="U11" i="21"/>
  <c r="T12" i="21"/>
  <c r="U12" i="21"/>
  <c r="T13" i="21"/>
  <c r="U13" i="21"/>
  <c r="T14" i="21"/>
  <c r="U14" i="21"/>
  <c r="T15" i="21"/>
  <c r="U15" i="21"/>
  <c r="T16" i="21"/>
  <c r="U16" i="21"/>
  <c r="T17" i="21"/>
  <c r="U17" i="21"/>
  <c r="T18" i="21"/>
  <c r="U18" i="21"/>
  <c r="T19" i="21"/>
  <c r="U19" i="21"/>
  <c r="T20" i="21"/>
  <c r="U20" i="21"/>
  <c r="T21" i="21"/>
  <c r="U21" i="21"/>
  <c r="T22" i="21"/>
  <c r="U22" i="21"/>
  <c r="T23" i="21"/>
  <c r="U23" i="21"/>
  <c r="T24" i="21"/>
  <c r="U24" i="21"/>
  <c r="T25" i="21"/>
  <c r="U25" i="21"/>
  <c r="T26" i="21"/>
  <c r="U26" i="21"/>
  <c r="T29" i="21"/>
  <c r="U29" i="21"/>
  <c r="T30" i="21"/>
  <c r="U30" i="21"/>
  <c r="T31" i="21"/>
  <c r="U31" i="21"/>
  <c r="T32" i="21"/>
  <c r="U32" i="21"/>
  <c r="T33" i="21"/>
  <c r="U33" i="21"/>
  <c r="T35" i="21"/>
  <c r="U35" i="21"/>
  <c r="T36" i="21"/>
  <c r="U36" i="21"/>
  <c r="T37" i="21"/>
  <c r="U37" i="21"/>
  <c r="T38" i="21"/>
  <c r="U38" i="21"/>
  <c r="T39" i="21"/>
  <c r="U39" i="21"/>
  <c r="T40" i="21"/>
  <c r="U40" i="21"/>
  <c r="T42" i="21"/>
  <c r="U42" i="21"/>
  <c r="T43" i="21"/>
  <c r="U43" i="21"/>
  <c r="T44" i="21"/>
  <c r="U44" i="21"/>
  <c r="T45" i="21"/>
  <c r="U45" i="21"/>
  <c r="T46" i="21"/>
  <c r="U46" i="21"/>
  <c r="T47" i="21"/>
  <c r="U47" i="21"/>
  <c r="T48" i="21"/>
  <c r="U48" i="21"/>
  <c r="T49" i="21"/>
  <c r="U49" i="21"/>
  <c r="T50" i="21"/>
  <c r="U50" i="21"/>
  <c r="AA10" i="21"/>
  <c r="AA9" i="21" s="1"/>
  <c r="Z10" i="21"/>
  <c r="Z9" i="21" s="1"/>
  <c r="Y10" i="21"/>
  <c r="Y9" i="21" s="1"/>
  <c r="X10" i="21"/>
  <c r="X9" i="21" s="1"/>
  <c r="W10" i="21"/>
  <c r="W9" i="21" s="1"/>
  <c r="V10" i="21"/>
  <c r="S10" i="21"/>
  <c r="S9" i="21" s="1"/>
  <c r="R10" i="21"/>
  <c r="R9" i="21" s="1"/>
  <c r="Q10" i="21"/>
  <c r="Q9" i="21" s="1"/>
  <c r="P10" i="21"/>
  <c r="P9" i="21" s="1"/>
  <c r="O10" i="21"/>
  <c r="O9" i="21" s="1"/>
  <c r="N10" i="21"/>
  <c r="G10" i="21"/>
  <c r="G9" i="21" s="1"/>
  <c r="H10" i="21"/>
  <c r="H9" i="21" s="1"/>
  <c r="I10" i="21"/>
  <c r="I9" i="21" s="1"/>
  <c r="J10" i="21"/>
  <c r="J9" i="21" s="1"/>
  <c r="K10" i="21"/>
  <c r="K9" i="21" s="1"/>
  <c r="F10" i="21"/>
  <c r="L42" i="20"/>
  <c r="K42" i="20"/>
  <c r="J42" i="20"/>
  <c r="I42" i="20"/>
  <c r="F42" i="20"/>
  <c r="G42" i="20"/>
  <c r="E42" i="20"/>
  <c r="L29" i="20"/>
  <c r="K29" i="20"/>
  <c r="J29" i="20"/>
  <c r="I29" i="20"/>
  <c r="L35" i="20"/>
  <c r="K35" i="20"/>
  <c r="J35" i="20"/>
  <c r="I35" i="20"/>
  <c r="F35" i="20"/>
  <c r="G35" i="20"/>
  <c r="E35" i="20"/>
  <c r="F29" i="20"/>
  <c r="G29" i="20"/>
  <c r="E29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30" i="20"/>
  <c r="D31" i="20"/>
  <c r="D32" i="20"/>
  <c r="D33" i="20"/>
  <c r="D34" i="20"/>
  <c r="D36" i="20"/>
  <c r="D37" i="20"/>
  <c r="D38" i="20"/>
  <c r="D39" i="20"/>
  <c r="D40" i="20"/>
  <c r="D41" i="20"/>
  <c r="D43" i="20"/>
  <c r="D44" i="20"/>
  <c r="D45" i="20"/>
  <c r="D46" i="20"/>
  <c r="D47" i="20"/>
  <c r="D48" i="20"/>
  <c r="D49" i="20"/>
  <c r="D50" i="20"/>
  <c r="D51" i="20"/>
  <c r="H51" i="20"/>
  <c r="H50" i="20"/>
  <c r="H49" i="20"/>
  <c r="H48" i="20"/>
  <c r="H47" i="20"/>
  <c r="H46" i="20"/>
  <c r="H45" i="20"/>
  <c r="H44" i="20"/>
  <c r="H43" i="20"/>
  <c r="H41" i="20"/>
  <c r="H40" i="20"/>
  <c r="H39" i="20"/>
  <c r="H38" i="20"/>
  <c r="H37" i="20"/>
  <c r="H36" i="20"/>
  <c r="H34" i="20"/>
  <c r="H33" i="20"/>
  <c r="H32" i="20"/>
  <c r="H31" i="20"/>
  <c r="H30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E10" i="20"/>
  <c r="J10" i="20"/>
  <c r="J9" i="20" s="1"/>
  <c r="K10" i="20"/>
  <c r="K9" i="20" s="1"/>
  <c r="L10" i="20"/>
  <c r="L9" i="20" s="1"/>
  <c r="I10" i="20"/>
  <c r="F10" i="20"/>
  <c r="F9" i="20" s="1"/>
  <c r="G10" i="20"/>
  <c r="G9" i="20" s="1"/>
  <c r="H51" i="19"/>
  <c r="I51" i="19"/>
  <c r="J51" i="19"/>
  <c r="K51" i="19"/>
  <c r="L51" i="19"/>
  <c r="G51" i="19"/>
  <c r="H44" i="19"/>
  <c r="I44" i="19"/>
  <c r="J44" i="19"/>
  <c r="K44" i="19"/>
  <c r="L44" i="19"/>
  <c r="G44" i="19"/>
  <c r="H38" i="19"/>
  <c r="I38" i="19"/>
  <c r="J38" i="19"/>
  <c r="J37" i="19" s="1"/>
  <c r="K38" i="19"/>
  <c r="L38" i="19"/>
  <c r="G38" i="19"/>
  <c r="H19" i="19"/>
  <c r="H18" i="19" s="1"/>
  <c r="G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9" i="19"/>
  <c r="E40" i="19"/>
  <c r="E41" i="19"/>
  <c r="E42" i="19"/>
  <c r="E43" i="19"/>
  <c r="E45" i="19"/>
  <c r="E46" i="19"/>
  <c r="E47" i="19"/>
  <c r="E48" i="19"/>
  <c r="E49" i="19"/>
  <c r="E50" i="19"/>
  <c r="E52" i="19"/>
  <c r="E53" i="19"/>
  <c r="E54" i="19"/>
  <c r="E55" i="19"/>
  <c r="E56" i="19"/>
  <c r="E57" i="19"/>
  <c r="E58" i="19"/>
  <c r="E59" i="19"/>
  <c r="E60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9" i="19"/>
  <c r="F40" i="19"/>
  <c r="F41" i="19"/>
  <c r="F42" i="19"/>
  <c r="F43" i="19"/>
  <c r="F45" i="19"/>
  <c r="F46" i="19"/>
  <c r="F47" i="19"/>
  <c r="F48" i="19"/>
  <c r="F49" i="19"/>
  <c r="F50" i="19"/>
  <c r="F52" i="19"/>
  <c r="F53" i="19"/>
  <c r="F54" i="19"/>
  <c r="F55" i="19"/>
  <c r="F56" i="19"/>
  <c r="F57" i="19"/>
  <c r="F58" i="19"/>
  <c r="F59" i="19"/>
  <c r="F60" i="19"/>
  <c r="I19" i="19"/>
  <c r="I18" i="19" s="1"/>
  <c r="J19" i="19"/>
  <c r="J18" i="19" s="1"/>
  <c r="K19" i="19"/>
  <c r="K18" i="19" s="1"/>
  <c r="L19" i="19"/>
  <c r="L18" i="19" s="1"/>
  <c r="F38" i="19" l="1"/>
  <c r="O27" i="21"/>
  <c r="S27" i="21"/>
  <c r="U34" i="21"/>
  <c r="M41" i="21"/>
  <c r="K37" i="19"/>
  <c r="F27" i="21"/>
  <c r="P27" i="21"/>
  <c r="V27" i="21"/>
  <c r="D41" i="21"/>
  <c r="I27" i="21"/>
  <c r="Y27" i="21"/>
  <c r="Y51" i="21" s="1"/>
  <c r="H27" i="21"/>
  <c r="Z27" i="21"/>
  <c r="Z51" i="21" s="1"/>
  <c r="M26" i="22"/>
  <c r="M50" i="22" s="1"/>
  <c r="E34" i="21"/>
  <c r="G37" i="19"/>
  <c r="I37" i="19"/>
  <c r="I61" i="19" s="1"/>
  <c r="I51" i="21"/>
  <c r="S51" i="21"/>
  <c r="M28" i="21"/>
  <c r="K27" i="21"/>
  <c r="K51" i="21" s="1"/>
  <c r="Q27" i="21"/>
  <c r="Q51" i="21" s="1"/>
  <c r="U28" i="21"/>
  <c r="AA27" i="21"/>
  <c r="AA51" i="21" s="1"/>
  <c r="M34" i="21"/>
  <c r="K61" i="19"/>
  <c r="L37" i="19"/>
  <c r="L61" i="19" s="1"/>
  <c r="H37" i="19"/>
  <c r="D10" i="21"/>
  <c r="H51" i="21"/>
  <c r="P51" i="21"/>
  <c r="T10" i="21"/>
  <c r="M10" i="21"/>
  <c r="N27" i="21"/>
  <c r="R27" i="21"/>
  <c r="R51" i="21" s="1"/>
  <c r="L41" i="21"/>
  <c r="D33" i="22"/>
  <c r="D40" i="22"/>
  <c r="F51" i="19"/>
  <c r="V9" i="21"/>
  <c r="V51" i="21" s="1"/>
  <c r="J28" i="20"/>
  <c r="J52" i="20" s="1"/>
  <c r="L28" i="20"/>
  <c r="L52" i="20" s="1"/>
  <c r="F9" i="21"/>
  <c r="F51" i="21" s="1"/>
  <c r="D28" i="21"/>
  <c r="T28" i="21"/>
  <c r="D9" i="22"/>
  <c r="J61" i="19"/>
  <c r="F44" i="19"/>
  <c r="D29" i="20"/>
  <c r="F28" i="20"/>
  <c r="F52" i="20" s="1"/>
  <c r="H35" i="20"/>
  <c r="H29" i="20"/>
  <c r="K28" i="20"/>
  <c r="K52" i="20" s="1"/>
  <c r="D42" i="20"/>
  <c r="L28" i="21"/>
  <c r="E28" i="21"/>
  <c r="E41" i="21"/>
  <c r="U41" i="21"/>
  <c r="G28" i="20"/>
  <c r="G52" i="20" s="1"/>
  <c r="E9" i="21"/>
  <c r="U9" i="21"/>
  <c r="M9" i="21"/>
  <c r="O51" i="21"/>
  <c r="F18" i="19"/>
  <c r="E19" i="19"/>
  <c r="G18" i="19"/>
  <c r="H10" i="20"/>
  <c r="D10" i="20"/>
  <c r="I28" i="20"/>
  <c r="N9" i="21"/>
  <c r="L10" i="21"/>
  <c r="G27" i="21"/>
  <c r="W27" i="21"/>
  <c r="U10" i="21"/>
  <c r="X27" i="21"/>
  <c r="T27" i="21" s="1"/>
  <c r="I9" i="20"/>
  <c r="D27" i="22"/>
  <c r="I26" i="22"/>
  <c r="D26" i="22" s="1"/>
  <c r="F19" i="19"/>
  <c r="E10" i="21"/>
  <c r="J27" i="21"/>
  <c r="J51" i="21" s="1"/>
  <c r="E8" i="22"/>
  <c r="E9" i="20"/>
  <c r="D35" i="20"/>
  <c r="H42" i="20"/>
  <c r="L34" i="21"/>
  <c r="T34" i="21"/>
  <c r="T41" i="21"/>
  <c r="D34" i="21"/>
  <c r="E28" i="20"/>
  <c r="E51" i="19"/>
  <c r="E44" i="19"/>
  <c r="E38" i="19"/>
  <c r="D8" i="18"/>
  <c r="D9" i="18"/>
  <c r="D10" i="18"/>
  <c r="D12" i="18"/>
  <c r="D13" i="18"/>
  <c r="D14" i="18"/>
  <c r="D16" i="18"/>
  <c r="D17" i="18"/>
  <c r="D18" i="18"/>
  <c r="D20" i="18"/>
  <c r="D21" i="18"/>
  <c r="D22" i="18"/>
  <c r="F19" i="18"/>
  <c r="G19" i="18"/>
  <c r="H19" i="18"/>
  <c r="I19" i="18"/>
  <c r="J19" i="18"/>
  <c r="K19" i="18"/>
  <c r="L19" i="18"/>
  <c r="E19" i="18"/>
  <c r="F15" i="18"/>
  <c r="G15" i="18"/>
  <c r="H15" i="18"/>
  <c r="I15" i="18"/>
  <c r="J15" i="18"/>
  <c r="K15" i="18"/>
  <c r="L15" i="18"/>
  <c r="E15" i="18"/>
  <c r="F11" i="18"/>
  <c r="G11" i="18"/>
  <c r="H11" i="18"/>
  <c r="I11" i="18"/>
  <c r="J11" i="18"/>
  <c r="K11" i="18"/>
  <c r="L11" i="18"/>
  <c r="E11" i="18"/>
  <c r="F7" i="18"/>
  <c r="G7" i="18"/>
  <c r="G23" i="18" s="1"/>
  <c r="H7" i="18"/>
  <c r="I7" i="18"/>
  <c r="J7" i="18"/>
  <c r="K7" i="18"/>
  <c r="L7" i="18"/>
  <c r="E7" i="18"/>
  <c r="N81" i="15"/>
  <c r="E81" i="15"/>
  <c r="F81" i="15"/>
  <c r="G81" i="15"/>
  <c r="H81" i="15"/>
  <c r="I81" i="15"/>
  <c r="J81" i="15"/>
  <c r="K81" i="15"/>
  <c r="L81" i="15"/>
  <c r="M81" i="15"/>
  <c r="D81" i="15"/>
  <c r="N77" i="15"/>
  <c r="E77" i="15"/>
  <c r="F77" i="15"/>
  <c r="G77" i="15"/>
  <c r="H77" i="15"/>
  <c r="I77" i="15"/>
  <c r="J77" i="15"/>
  <c r="K77" i="15"/>
  <c r="L77" i="15"/>
  <c r="M77" i="15"/>
  <c r="D77" i="15"/>
  <c r="N73" i="15"/>
  <c r="E73" i="15"/>
  <c r="F73" i="15"/>
  <c r="G73" i="15"/>
  <c r="H73" i="15"/>
  <c r="I73" i="15"/>
  <c r="J73" i="15"/>
  <c r="K73" i="15"/>
  <c r="L73" i="15"/>
  <c r="M73" i="15"/>
  <c r="D73" i="15"/>
  <c r="N69" i="15"/>
  <c r="E69" i="15"/>
  <c r="F69" i="15"/>
  <c r="G69" i="15"/>
  <c r="H69" i="15"/>
  <c r="I69" i="15"/>
  <c r="J69" i="15"/>
  <c r="K69" i="15"/>
  <c r="L69" i="15"/>
  <c r="M69" i="15"/>
  <c r="D69" i="15"/>
  <c r="E55" i="15"/>
  <c r="F55" i="15"/>
  <c r="G55" i="15"/>
  <c r="H55" i="15"/>
  <c r="I55" i="15"/>
  <c r="J55" i="15"/>
  <c r="K55" i="15"/>
  <c r="L55" i="15"/>
  <c r="M55" i="15"/>
  <c r="N55" i="15"/>
  <c r="O55" i="15"/>
  <c r="D55" i="15"/>
  <c r="E51" i="15"/>
  <c r="F51" i="15"/>
  <c r="G51" i="15"/>
  <c r="H51" i="15"/>
  <c r="I51" i="15"/>
  <c r="J51" i="15"/>
  <c r="K51" i="15"/>
  <c r="L51" i="15"/>
  <c r="M51" i="15"/>
  <c r="N51" i="15"/>
  <c r="O51" i="15"/>
  <c r="D51" i="15"/>
  <c r="E47" i="15"/>
  <c r="F47" i="15"/>
  <c r="G47" i="15"/>
  <c r="H47" i="15"/>
  <c r="I47" i="15"/>
  <c r="J47" i="15"/>
  <c r="K47" i="15"/>
  <c r="L47" i="15"/>
  <c r="M47" i="15"/>
  <c r="N47" i="15"/>
  <c r="O47" i="15"/>
  <c r="D47" i="15"/>
  <c r="E43" i="15"/>
  <c r="E59" i="15" s="1"/>
  <c r="F43" i="15"/>
  <c r="F59" i="15" s="1"/>
  <c r="G43" i="15"/>
  <c r="G59" i="15" s="1"/>
  <c r="H43" i="15"/>
  <c r="H59" i="15" s="1"/>
  <c r="I43" i="15"/>
  <c r="J43" i="15"/>
  <c r="J59" i="15" s="1"/>
  <c r="K43" i="15"/>
  <c r="L43" i="15"/>
  <c r="L59" i="15" s="1"/>
  <c r="M43" i="15"/>
  <c r="M59" i="15" s="1"/>
  <c r="N43" i="15"/>
  <c r="N59" i="15" s="1"/>
  <c r="O43" i="15"/>
  <c r="O59" i="15" s="1"/>
  <c r="D43" i="15"/>
  <c r="D59" i="15" s="1"/>
  <c r="N32" i="15"/>
  <c r="L32" i="15"/>
  <c r="J32" i="15"/>
  <c r="H32" i="15"/>
  <c r="G32" i="15"/>
  <c r="E32" i="15"/>
  <c r="N28" i="15"/>
  <c r="L28" i="15"/>
  <c r="J28" i="15"/>
  <c r="H28" i="15"/>
  <c r="G28" i="15"/>
  <c r="E28" i="15"/>
  <c r="N24" i="15"/>
  <c r="L24" i="15"/>
  <c r="J24" i="15"/>
  <c r="H24" i="15"/>
  <c r="G24" i="15"/>
  <c r="E24" i="15"/>
  <c r="F31" i="15"/>
  <c r="D31" i="15" s="1"/>
  <c r="F33" i="15"/>
  <c r="D33" i="15" s="1"/>
  <c r="F34" i="15"/>
  <c r="D34" i="15" s="1"/>
  <c r="F35" i="15"/>
  <c r="D35" i="15" s="1"/>
  <c r="F21" i="15"/>
  <c r="D21" i="15" s="1"/>
  <c r="F22" i="15"/>
  <c r="D22" i="15" s="1"/>
  <c r="F23" i="15"/>
  <c r="D23" i="15" s="1"/>
  <c r="F25" i="15"/>
  <c r="D25" i="15" s="1"/>
  <c r="F26" i="15"/>
  <c r="D26" i="15" s="1"/>
  <c r="F27" i="15"/>
  <c r="D27" i="15" s="1"/>
  <c r="F29" i="15"/>
  <c r="D29" i="15" s="1"/>
  <c r="F30" i="15"/>
  <c r="D30" i="15" s="1"/>
  <c r="N20" i="15"/>
  <c r="L20" i="15"/>
  <c r="J20" i="15"/>
  <c r="H20" i="15"/>
  <c r="G20" i="15"/>
  <c r="E20" i="15"/>
  <c r="I59" i="15" l="1"/>
  <c r="L85" i="15"/>
  <c r="M27" i="21"/>
  <c r="T9" i="21"/>
  <c r="K59" i="15"/>
  <c r="H23" i="18"/>
  <c r="F37" i="19"/>
  <c r="E37" i="19"/>
  <c r="H85" i="15"/>
  <c r="L23" i="18"/>
  <c r="D27" i="21"/>
  <c r="N85" i="15"/>
  <c r="K23" i="18"/>
  <c r="J23" i="18"/>
  <c r="I23" i="18"/>
  <c r="H61" i="19"/>
  <c r="F61" i="19" s="1"/>
  <c r="D9" i="21"/>
  <c r="L27" i="21"/>
  <c r="F23" i="18"/>
  <c r="G36" i="15"/>
  <c r="N36" i="15"/>
  <c r="D28" i="20"/>
  <c r="D85" i="15"/>
  <c r="J85" i="15"/>
  <c r="F85" i="15"/>
  <c r="D7" i="18"/>
  <c r="D11" i="18"/>
  <c r="D15" i="18"/>
  <c r="D19" i="18"/>
  <c r="H28" i="20"/>
  <c r="M51" i="21"/>
  <c r="M85" i="15"/>
  <c r="K85" i="15"/>
  <c r="I85" i="15"/>
  <c r="G85" i="15"/>
  <c r="E85" i="15"/>
  <c r="D51" i="21"/>
  <c r="X51" i="21"/>
  <c r="T51" i="21" s="1"/>
  <c r="D8" i="22"/>
  <c r="E50" i="22"/>
  <c r="L9" i="21"/>
  <c r="N51" i="21"/>
  <c r="L51" i="21" s="1"/>
  <c r="I50" i="22"/>
  <c r="W51" i="21"/>
  <c r="U51" i="21" s="1"/>
  <c r="U27" i="21"/>
  <c r="E18" i="19"/>
  <c r="G61" i="19"/>
  <c r="E61" i="19" s="1"/>
  <c r="E23" i="18"/>
  <c r="I52" i="20"/>
  <c r="H52" i="20" s="1"/>
  <c r="H9" i="20"/>
  <c r="G51" i="21"/>
  <c r="E51" i="21" s="1"/>
  <c r="E27" i="21"/>
  <c r="J36" i="15"/>
  <c r="E52" i="20"/>
  <c r="D52" i="20" s="1"/>
  <c r="D9" i="20"/>
  <c r="L36" i="15"/>
  <c r="E36" i="15"/>
  <c r="H36" i="15"/>
  <c r="F20" i="15"/>
  <c r="F32" i="15"/>
  <c r="D32" i="15" s="1"/>
  <c r="F28" i="15"/>
  <c r="D28" i="15" s="1"/>
  <c r="F24" i="15"/>
  <c r="D24" i="15" s="1"/>
  <c r="N27" i="12"/>
  <c r="V28" i="12"/>
  <c r="U28" i="12"/>
  <c r="T28" i="12"/>
  <c r="R28" i="12"/>
  <c r="Q28" i="12"/>
  <c r="P28" i="12"/>
  <c r="O28" i="12"/>
  <c r="K28" i="12"/>
  <c r="L28" i="12"/>
  <c r="M28" i="12"/>
  <c r="J28" i="12"/>
  <c r="I27" i="12"/>
  <c r="H27" i="12" s="1"/>
  <c r="S27" i="12"/>
  <c r="S19" i="12"/>
  <c r="S20" i="12"/>
  <c r="S21" i="12"/>
  <c r="S22" i="12"/>
  <c r="S23" i="12"/>
  <c r="S24" i="12"/>
  <c r="S25" i="12"/>
  <c r="S26" i="12"/>
  <c r="N19" i="12"/>
  <c r="N20" i="12"/>
  <c r="N21" i="12"/>
  <c r="N22" i="12"/>
  <c r="N23" i="12"/>
  <c r="N24" i="12"/>
  <c r="N25" i="12"/>
  <c r="N26" i="12"/>
  <c r="I19" i="12"/>
  <c r="H19" i="12" s="1"/>
  <c r="I20" i="12"/>
  <c r="I21" i="12"/>
  <c r="I22" i="12"/>
  <c r="I23" i="12"/>
  <c r="H23" i="12" s="1"/>
  <c r="I24" i="12"/>
  <c r="H24" i="12" s="1"/>
  <c r="I25" i="12"/>
  <c r="I26" i="12"/>
  <c r="S18" i="12"/>
  <c r="N18" i="12"/>
  <c r="I18" i="12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D8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10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D64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D61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D58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D55" i="11"/>
  <c r="H20" i="12" l="1"/>
  <c r="D23" i="18"/>
  <c r="H26" i="12"/>
  <c r="D50" i="22"/>
  <c r="N28" i="12"/>
  <c r="I67" i="11"/>
  <c r="H21" i="12"/>
  <c r="H25" i="12"/>
  <c r="S28" i="12"/>
  <c r="H67" i="11"/>
  <c r="O67" i="11"/>
  <c r="K67" i="11"/>
  <c r="I28" i="12"/>
  <c r="P67" i="11"/>
  <c r="L67" i="11"/>
  <c r="Q67" i="11"/>
  <c r="M67" i="11"/>
  <c r="N67" i="11"/>
  <c r="J67" i="11"/>
  <c r="H22" i="12"/>
  <c r="F36" i="15"/>
  <c r="D20" i="15"/>
  <c r="D36" i="15" s="1"/>
  <c r="H18" i="12"/>
  <c r="K67" i="10"/>
  <c r="K76" i="10"/>
  <c r="K73" i="10"/>
  <c r="K70" i="10"/>
  <c r="O76" i="10"/>
  <c r="O73" i="10"/>
  <c r="O70" i="10"/>
  <c r="O67" i="10"/>
  <c r="O64" i="10"/>
  <c r="Q74" i="10"/>
  <c r="R74" i="10"/>
  <c r="P74" i="10"/>
  <c r="R71" i="10"/>
  <c r="Q71" i="10"/>
  <c r="P71" i="10"/>
  <c r="N74" i="10"/>
  <c r="M74" i="10"/>
  <c r="L74" i="10"/>
  <c r="N71" i="10"/>
  <c r="M71" i="10"/>
  <c r="L71" i="10"/>
  <c r="Q68" i="10"/>
  <c r="L68" i="10"/>
  <c r="R68" i="10"/>
  <c r="P68" i="10"/>
  <c r="N68" i="10"/>
  <c r="M68" i="10"/>
  <c r="L65" i="10"/>
  <c r="Q65" i="10"/>
  <c r="R65" i="10"/>
  <c r="P65" i="10"/>
  <c r="N65" i="10"/>
  <c r="M65" i="10"/>
  <c r="P18" i="10"/>
  <c r="O35" i="10"/>
  <c r="K35" i="10"/>
  <c r="R18" i="10"/>
  <c r="Q18" i="10"/>
  <c r="M18" i="10"/>
  <c r="N18" i="10"/>
  <c r="L18" i="10"/>
  <c r="K64" i="10"/>
  <c r="K23" i="10"/>
  <c r="O23" i="10"/>
  <c r="K24" i="10"/>
  <c r="O24" i="10"/>
  <c r="K25" i="10"/>
  <c r="O25" i="10"/>
  <c r="K26" i="10"/>
  <c r="O26" i="10"/>
  <c r="K27" i="10"/>
  <c r="O27" i="10"/>
  <c r="K28" i="10"/>
  <c r="O28" i="10"/>
  <c r="K29" i="10"/>
  <c r="O29" i="10"/>
  <c r="K30" i="10"/>
  <c r="O30" i="10"/>
  <c r="K31" i="10"/>
  <c r="O31" i="10"/>
  <c r="K32" i="10"/>
  <c r="O32" i="10"/>
  <c r="K33" i="10"/>
  <c r="O33" i="10"/>
  <c r="K34" i="10"/>
  <c r="O34" i="10"/>
  <c r="K36" i="10"/>
  <c r="O36" i="10"/>
  <c r="K37" i="10"/>
  <c r="O37" i="10"/>
  <c r="K38" i="10"/>
  <c r="O38" i="10"/>
  <c r="K39" i="10"/>
  <c r="O39" i="10"/>
  <c r="K40" i="10"/>
  <c r="O40" i="10"/>
  <c r="K41" i="10"/>
  <c r="O41" i="10"/>
  <c r="K42" i="10"/>
  <c r="O42" i="10"/>
  <c r="K43" i="10"/>
  <c r="O43" i="10"/>
  <c r="K44" i="10"/>
  <c r="O44" i="10"/>
  <c r="K45" i="10"/>
  <c r="O45" i="10"/>
  <c r="K46" i="10"/>
  <c r="O46" i="10"/>
  <c r="K47" i="10"/>
  <c r="O47" i="10"/>
  <c r="K48" i="10"/>
  <c r="O48" i="10"/>
  <c r="K49" i="10"/>
  <c r="O49" i="10"/>
  <c r="K50" i="10"/>
  <c r="O50" i="10"/>
  <c r="K51" i="10"/>
  <c r="O51" i="10"/>
  <c r="K52" i="10"/>
  <c r="O52" i="10"/>
  <c r="K53" i="10"/>
  <c r="O53" i="10"/>
  <c r="K54" i="10"/>
  <c r="O54" i="10"/>
  <c r="K55" i="10"/>
  <c r="O55" i="10"/>
  <c r="K56" i="10"/>
  <c r="O56" i="10"/>
  <c r="K57" i="10"/>
  <c r="O57" i="10"/>
  <c r="K58" i="10"/>
  <c r="O58" i="10"/>
  <c r="K59" i="10"/>
  <c r="O59" i="10"/>
  <c r="K60" i="10"/>
  <c r="O60" i="10"/>
  <c r="K61" i="10"/>
  <c r="O61" i="10"/>
  <c r="K62" i="10"/>
  <c r="O62" i="10"/>
  <c r="K63" i="10"/>
  <c r="O63" i="10"/>
  <c r="K21" i="10"/>
  <c r="O21" i="10"/>
  <c r="K22" i="10"/>
  <c r="O22" i="10"/>
  <c r="O20" i="10"/>
  <c r="H28" i="12" l="1"/>
  <c r="K71" i="10"/>
  <c r="O65" i="10"/>
  <c r="O71" i="10"/>
  <c r="K65" i="10"/>
  <c r="O68" i="10"/>
  <c r="K74" i="10"/>
  <c r="O74" i="10"/>
  <c r="K68" i="10"/>
  <c r="O18" i="10"/>
  <c r="K18" i="10"/>
  <c r="O18" i="5"/>
  <c r="M18" i="5"/>
  <c r="L18" i="5"/>
  <c r="K18" i="5"/>
  <c r="J18" i="5"/>
  <c r="I18" i="5"/>
  <c r="H18" i="5"/>
  <c r="G18" i="5"/>
  <c r="F18" i="5"/>
  <c r="D18" i="5"/>
  <c r="C18" i="5"/>
  <c r="E19" i="5"/>
  <c r="N19" i="5" s="1"/>
  <c r="O23" i="5"/>
  <c r="M23" i="5"/>
  <c r="L23" i="5"/>
  <c r="K23" i="5"/>
  <c r="J23" i="5"/>
  <c r="I23" i="5"/>
  <c r="H23" i="5"/>
  <c r="G23" i="5"/>
  <c r="F23" i="5"/>
  <c r="D23" i="5"/>
  <c r="C23" i="5"/>
  <c r="O28" i="5"/>
  <c r="M28" i="5"/>
  <c r="L28" i="5"/>
  <c r="K28" i="5"/>
  <c r="J28" i="5"/>
  <c r="I28" i="5"/>
  <c r="H28" i="5"/>
  <c r="G28" i="5"/>
  <c r="F28" i="5"/>
  <c r="D28" i="5"/>
  <c r="C28" i="5"/>
  <c r="E30" i="5"/>
  <c r="N30" i="5" s="1"/>
  <c r="E25" i="5"/>
  <c r="N25" i="5" s="1"/>
  <c r="E26" i="5"/>
  <c r="N26" i="5" s="1"/>
  <c r="E27" i="5"/>
  <c r="N27" i="5" s="1"/>
  <c r="E29" i="5"/>
  <c r="N29" i="5" s="1"/>
  <c r="E20" i="5"/>
  <c r="N20" i="5" s="1"/>
  <c r="E21" i="5"/>
  <c r="N21" i="5" s="1"/>
  <c r="E22" i="5"/>
  <c r="N22" i="5" s="1"/>
  <c r="E24" i="5"/>
  <c r="N24" i="5" s="1"/>
  <c r="M18" i="4"/>
  <c r="M30" i="4" s="1"/>
  <c r="L18" i="4"/>
  <c r="L30" i="4" s="1"/>
  <c r="K18" i="4"/>
  <c r="K30" i="4" s="1"/>
  <c r="J18" i="4"/>
  <c r="I18" i="4"/>
  <c r="I30" i="4" s="1"/>
  <c r="H29" i="4"/>
  <c r="H28" i="4"/>
  <c r="O28" i="4" s="1"/>
  <c r="H27" i="4"/>
  <c r="O27" i="4" s="1"/>
  <c r="H26" i="4"/>
  <c r="H25" i="4"/>
  <c r="H24" i="4"/>
  <c r="O24" i="4" s="1"/>
  <c r="H23" i="4"/>
  <c r="O23" i="4" s="1"/>
  <c r="H22" i="4"/>
  <c r="H21" i="4"/>
  <c r="H20" i="4"/>
  <c r="O20" i="4" s="1"/>
  <c r="H19" i="4"/>
  <c r="O19" i="4" s="1"/>
  <c r="H17" i="4"/>
  <c r="H16" i="4"/>
  <c r="O16" i="4" s="1"/>
  <c r="J30" i="4"/>
  <c r="D18" i="4"/>
  <c r="D30" i="4" s="1"/>
  <c r="C18" i="4"/>
  <c r="C30" i="4" s="1"/>
  <c r="G21" i="2"/>
  <c r="H16" i="2"/>
  <c r="H17" i="2"/>
  <c r="H18" i="2"/>
  <c r="H19" i="2"/>
  <c r="H20" i="2"/>
  <c r="N21" i="4" l="1"/>
  <c r="O21" i="4"/>
  <c r="N25" i="4"/>
  <c r="O25" i="4"/>
  <c r="N29" i="4"/>
  <c r="O29" i="4"/>
  <c r="N17" i="4"/>
  <c r="O17" i="4"/>
  <c r="N22" i="4"/>
  <c r="O22" i="4"/>
  <c r="N26" i="4"/>
  <c r="O26" i="4"/>
  <c r="E28" i="5"/>
  <c r="N23" i="4"/>
  <c r="I31" i="5"/>
  <c r="M31" i="5"/>
  <c r="E23" i="5"/>
  <c r="D31" i="5"/>
  <c r="G31" i="5"/>
  <c r="K31" i="5"/>
  <c r="N19" i="4"/>
  <c r="N27" i="4"/>
  <c r="C31" i="5"/>
  <c r="F31" i="5"/>
  <c r="H31" i="5"/>
  <c r="J31" i="5"/>
  <c r="L31" i="5"/>
  <c r="O31" i="5"/>
  <c r="N18" i="5"/>
  <c r="H18" i="4"/>
  <c r="O18" i="4" s="1"/>
  <c r="N28" i="5"/>
  <c r="N20" i="4"/>
  <c r="N24" i="4"/>
  <c r="N28" i="4"/>
  <c r="N23" i="5"/>
  <c r="E18" i="5"/>
  <c r="N16" i="4"/>
  <c r="H21" i="2"/>
  <c r="M29" i="24"/>
  <c r="M28" i="24"/>
  <c r="M27" i="24"/>
  <c r="M26" i="24"/>
  <c r="M25" i="24"/>
  <c r="M24" i="24"/>
  <c r="M23" i="24"/>
  <c r="M22" i="24"/>
  <c r="M21" i="24"/>
  <c r="M20" i="24"/>
  <c r="M19" i="24"/>
  <c r="Q18" i="24"/>
  <c r="Q30" i="24" s="1"/>
  <c r="P18" i="24"/>
  <c r="P30" i="24" s="1"/>
  <c r="O18" i="24"/>
  <c r="N18" i="24"/>
  <c r="N30" i="24" s="1"/>
  <c r="L18" i="24"/>
  <c r="L30" i="24" s="1"/>
  <c r="K18" i="24"/>
  <c r="K30" i="24" s="1"/>
  <c r="J18" i="24"/>
  <c r="J30" i="24" s="1"/>
  <c r="I18" i="24"/>
  <c r="I30" i="24" s="1"/>
  <c r="H18" i="24"/>
  <c r="H30" i="24" s="1"/>
  <c r="G18" i="24"/>
  <c r="G30" i="24" s="1"/>
  <c r="F18" i="24"/>
  <c r="F30" i="24" s="1"/>
  <c r="E18" i="24"/>
  <c r="E30" i="24" s="1"/>
  <c r="D18" i="24"/>
  <c r="D30" i="24" s="1"/>
  <c r="M17" i="24"/>
  <c r="M16" i="24"/>
  <c r="T39" i="25"/>
  <c r="R39" i="25"/>
  <c r="P39" i="25"/>
  <c r="N39" i="25"/>
  <c r="L39" i="25"/>
  <c r="J39" i="25"/>
  <c r="H39" i="25"/>
  <c r="F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G46" i="23"/>
  <c r="G45" i="23"/>
  <c r="G44" i="23"/>
  <c r="G43" i="23"/>
  <c r="G42" i="23"/>
  <c r="G41" i="23"/>
  <c r="G40" i="23"/>
  <c r="G39" i="23"/>
  <c r="G38" i="23"/>
  <c r="G37" i="23"/>
  <c r="G36" i="23"/>
  <c r="F35" i="23"/>
  <c r="E35" i="23"/>
  <c r="G34" i="23"/>
  <c r="G33" i="23"/>
  <c r="G32" i="23"/>
  <c r="G31" i="23"/>
  <c r="G30" i="23"/>
  <c r="G29" i="23"/>
  <c r="G28" i="23"/>
  <c r="F27" i="23"/>
  <c r="E27" i="23"/>
  <c r="G26" i="23"/>
  <c r="G25" i="23"/>
  <c r="G24" i="23"/>
  <c r="G23" i="23"/>
  <c r="G22" i="23"/>
  <c r="F21" i="23"/>
  <c r="E21" i="23"/>
  <c r="G20" i="23"/>
  <c r="G19" i="23"/>
  <c r="G18" i="23"/>
  <c r="G17" i="23"/>
  <c r="N18" i="4" l="1"/>
  <c r="N30" i="4" s="1"/>
  <c r="F47" i="23"/>
  <c r="E47" i="23"/>
  <c r="H45" i="23" s="1"/>
  <c r="E31" i="5"/>
  <c r="G27" i="23"/>
  <c r="H30" i="4"/>
  <c r="O30" i="4" s="1"/>
  <c r="N31" i="5"/>
  <c r="G35" i="23"/>
  <c r="D39" i="25"/>
  <c r="M21" i="25" s="1"/>
  <c r="M18" i="24"/>
  <c r="M30" i="24" s="1"/>
  <c r="O30" i="24"/>
  <c r="H35" i="23"/>
  <c r="G21" i="23"/>
  <c r="Q38" i="25" l="1"/>
  <c r="H38" i="23"/>
  <c r="H29" i="23"/>
  <c r="H46" i="23"/>
  <c r="H20" i="23"/>
  <c r="H33" i="23"/>
  <c r="H42" i="23"/>
  <c r="H23" i="23"/>
  <c r="O17" i="25"/>
  <c r="O38" i="25"/>
  <c r="O25" i="25"/>
  <c r="O33" i="25"/>
  <c r="I23" i="25"/>
  <c r="H25" i="23"/>
  <c r="I22" i="25"/>
  <c r="I31" i="25"/>
  <c r="H39" i="23"/>
  <c r="H30" i="23"/>
  <c r="H43" i="23"/>
  <c r="Q36" i="25"/>
  <c r="I15" i="25"/>
  <c r="H17" i="23"/>
  <c r="I18" i="25"/>
  <c r="O14" i="25"/>
  <c r="H22" i="23"/>
  <c r="U29" i="25"/>
  <c r="O22" i="25"/>
  <c r="H26" i="23"/>
  <c r="O9" i="25"/>
  <c r="O30" i="25"/>
  <c r="E8" i="25"/>
  <c r="U21" i="25"/>
  <c r="E37" i="25"/>
  <c r="O13" i="25"/>
  <c r="O21" i="25"/>
  <c r="O29" i="25"/>
  <c r="O37" i="25"/>
  <c r="I11" i="25"/>
  <c r="I19" i="25"/>
  <c r="I27" i="25"/>
  <c r="I35" i="25"/>
  <c r="I30" i="25"/>
  <c r="O10" i="25"/>
  <c r="O18" i="25"/>
  <c r="O26" i="25"/>
  <c r="O34" i="25"/>
  <c r="E11" i="25"/>
  <c r="H21" i="23"/>
  <c r="H28" i="23"/>
  <c r="H34" i="23"/>
  <c r="H19" i="23"/>
  <c r="H24" i="23"/>
  <c r="H27" i="23"/>
  <c r="H31" i="23"/>
  <c r="H36" i="23"/>
  <c r="H40" i="23"/>
  <c r="H44" i="23"/>
  <c r="H18" i="23"/>
  <c r="H32" i="23"/>
  <c r="H37" i="23"/>
  <c r="H41" i="23"/>
  <c r="E26" i="25"/>
  <c r="Q12" i="25"/>
  <c r="I26" i="25"/>
  <c r="U33" i="25"/>
  <c r="U37" i="25"/>
  <c r="O11" i="25"/>
  <c r="O15" i="25"/>
  <c r="O19" i="25"/>
  <c r="O23" i="25"/>
  <c r="O27" i="25"/>
  <c r="O31" i="25"/>
  <c r="O35" i="25"/>
  <c r="I24" i="25"/>
  <c r="I9" i="25"/>
  <c r="I13" i="25"/>
  <c r="I17" i="25"/>
  <c r="I21" i="25"/>
  <c r="I25" i="25"/>
  <c r="I29" i="25"/>
  <c r="I33" i="25"/>
  <c r="I37" i="25"/>
  <c r="Q26" i="25"/>
  <c r="M33" i="25"/>
  <c r="O8" i="25"/>
  <c r="O12" i="25"/>
  <c r="O16" i="25"/>
  <c r="O20" i="25"/>
  <c r="O24" i="25"/>
  <c r="O28" i="25"/>
  <c r="O32" i="25"/>
  <c r="O36" i="25"/>
  <c r="U15" i="25"/>
  <c r="E28" i="25"/>
  <c r="U17" i="25"/>
  <c r="E12" i="25"/>
  <c r="Q18" i="25"/>
  <c r="E15" i="25"/>
  <c r="E22" i="25"/>
  <c r="M11" i="25"/>
  <c r="E27" i="25"/>
  <c r="E31" i="25"/>
  <c r="K10" i="25"/>
  <c r="K16" i="25"/>
  <c r="K22" i="25"/>
  <c r="K30" i="25"/>
  <c r="K36" i="25"/>
  <c r="S8" i="25"/>
  <c r="Q11" i="25"/>
  <c r="Q15" i="25"/>
  <c r="Q19" i="25"/>
  <c r="Q21" i="25"/>
  <c r="Q23" i="25"/>
  <c r="Q25" i="25"/>
  <c r="Q31" i="25"/>
  <c r="Q33" i="25"/>
  <c r="Q35" i="25"/>
  <c r="Q37" i="25"/>
  <c r="M23" i="25"/>
  <c r="M27" i="25"/>
  <c r="M31" i="25"/>
  <c r="I34" i="25"/>
  <c r="M37" i="25"/>
  <c r="K9" i="25"/>
  <c r="K11" i="25"/>
  <c r="K13" i="25"/>
  <c r="K15" i="25"/>
  <c r="K17" i="25"/>
  <c r="K19" i="25"/>
  <c r="K21" i="25"/>
  <c r="K23" i="25"/>
  <c r="K25" i="25"/>
  <c r="K27" i="25"/>
  <c r="K29" i="25"/>
  <c r="K31" i="25"/>
  <c r="K33" i="25"/>
  <c r="K35" i="25"/>
  <c r="K37" i="25"/>
  <c r="I20" i="25"/>
  <c r="Q14" i="25"/>
  <c r="E10" i="25"/>
  <c r="E24" i="25"/>
  <c r="Q16" i="25"/>
  <c r="Q10" i="25"/>
  <c r="U11" i="25"/>
  <c r="Q8" i="25"/>
  <c r="E13" i="25"/>
  <c r="E38" i="25"/>
  <c r="E17" i="25"/>
  <c r="E23" i="25"/>
  <c r="Q34" i="25"/>
  <c r="K12" i="25"/>
  <c r="K18" i="25"/>
  <c r="K24" i="25"/>
  <c r="K28" i="25"/>
  <c r="K34" i="25"/>
  <c r="U25" i="25"/>
  <c r="Q9" i="25"/>
  <c r="Q13" i="25"/>
  <c r="Q17" i="25"/>
  <c r="Q29" i="25"/>
  <c r="E34" i="25"/>
  <c r="E16" i="25"/>
  <c r="U23" i="25"/>
  <c r="I28" i="25"/>
  <c r="M35" i="25"/>
  <c r="K8" i="25"/>
  <c r="S10" i="25"/>
  <c r="S12" i="25"/>
  <c r="S14" i="25"/>
  <c r="S16" i="25"/>
  <c r="S18" i="25"/>
  <c r="S20" i="25"/>
  <c r="S22" i="25"/>
  <c r="S24" i="25"/>
  <c r="S26" i="25"/>
  <c r="S28" i="25"/>
  <c r="S30" i="25"/>
  <c r="S32" i="25"/>
  <c r="S34" i="25"/>
  <c r="S36" i="25"/>
  <c r="S38" i="25"/>
  <c r="U27" i="25"/>
  <c r="M8" i="25"/>
  <c r="M10" i="25"/>
  <c r="M12" i="25"/>
  <c r="M14" i="25"/>
  <c r="M16" i="25"/>
  <c r="M18" i="25"/>
  <c r="M20" i="25"/>
  <c r="M22" i="25"/>
  <c r="M24" i="25"/>
  <c r="M26" i="25"/>
  <c r="M28" i="25"/>
  <c r="M30" i="25"/>
  <c r="M32" i="25"/>
  <c r="M34" i="25"/>
  <c r="M36" i="25"/>
  <c r="M38" i="25"/>
  <c r="Q24" i="25"/>
  <c r="Q28" i="25"/>
  <c r="U31" i="25"/>
  <c r="E35" i="25"/>
  <c r="I38" i="25"/>
  <c r="S9" i="25"/>
  <c r="S11" i="25"/>
  <c r="S13" i="25"/>
  <c r="S15" i="25"/>
  <c r="S17" i="25"/>
  <c r="S19" i="25"/>
  <c r="S21" i="25"/>
  <c r="S23" i="25"/>
  <c r="S25" i="25"/>
  <c r="S27" i="25"/>
  <c r="S29" i="25"/>
  <c r="S31" i="25"/>
  <c r="S33" i="25"/>
  <c r="S35" i="25"/>
  <c r="S37" i="25"/>
  <c r="E19" i="25"/>
  <c r="M13" i="25"/>
  <c r="E36" i="25"/>
  <c r="E21" i="25"/>
  <c r="M15" i="25"/>
  <c r="I16" i="25"/>
  <c r="U9" i="25"/>
  <c r="U19" i="25"/>
  <c r="M9" i="25"/>
  <c r="K14" i="25"/>
  <c r="K20" i="25"/>
  <c r="K26" i="25"/>
  <c r="K32" i="25"/>
  <c r="K38" i="25"/>
  <c r="Q27" i="25"/>
  <c r="Q20" i="25"/>
  <c r="I10" i="25"/>
  <c r="I32" i="25"/>
  <c r="E30" i="25"/>
  <c r="M19" i="25"/>
  <c r="U13" i="25"/>
  <c r="E9" i="25"/>
  <c r="E25" i="25"/>
  <c r="E29" i="25"/>
  <c r="E33" i="25"/>
  <c r="I36" i="25"/>
  <c r="G9" i="25"/>
  <c r="G11" i="25"/>
  <c r="G13" i="25"/>
  <c r="G15" i="25"/>
  <c r="G17" i="25"/>
  <c r="G19" i="25"/>
  <c r="G21" i="25"/>
  <c r="G23" i="25"/>
  <c r="G25" i="25"/>
  <c r="G27" i="25"/>
  <c r="G29" i="25"/>
  <c r="G31" i="25"/>
  <c r="G33" i="25"/>
  <c r="G35" i="25"/>
  <c r="G37" i="25"/>
  <c r="Q22" i="25"/>
  <c r="Q30" i="25"/>
  <c r="U8" i="25"/>
  <c r="U10" i="25"/>
  <c r="U12" i="25"/>
  <c r="U14" i="25"/>
  <c r="U16" i="25"/>
  <c r="U18" i="25"/>
  <c r="U20" i="25"/>
  <c r="U22" i="25"/>
  <c r="U24" i="25"/>
  <c r="U26" i="25"/>
  <c r="U28" i="25"/>
  <c r="U30" i="25"/>
  <c r="U32" i="25"/>
  <c r="U34" i="25"/>
  <c r="U36" i="25"/>
  <c r="U38" i="25"/>
  <c r="M25" i="25"/>
  <c r="M29" i="25"/>
  <c r="Q32" i="25"/>
  <c r="U35" i="25"/>
  <c r="G8" i="25"/>
  <c r="G10" i="25"/>
  <c r="G12" i="25"/>
  <c r="G14" i="25"/>
  <c r="G16" i="25"/>
  <c r="G18" i="25"/>
  <c r="G20" i="25"/>
  <c r="G22" i="25"/>
  <c r="G24" i="25"/>
  <c r="G26" i="25"/>
  <c r="G28" i="25"/>
  <c r="G30" i="25"/>
  <c r="G32" i="25"/>
  <c r="G34" i="25"/>
  <c r="G36" i="25"/>
  <c r="G38" i="25"/>
  <c r="E18" i="25"/>
  <c r="I12" i="25"/>
  <c r="E32" i="25"/>
  <c r="E20" i="25"/>
  <c r="I14" i="25"/>
  <c r="I8" i="25"/>
  <c r="M17" i="25"/>
  <c r="E14" i="25"/>
  <c r="N8" i="2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AA8" i="21" s="1"/>
  <c r="H47" i="23" l="1"/>
</calcChain>
</file>

<file path=xl/sharedStrings.xml><?xml version="1.0" encoding="utf-8"?>
<sst xmlns="http://schemas.openxmlformats.org/spreadsheetml/2006/main" count="2178" uniqueCount="706">
  <si>
    <t>наименование</t>
  </si>
  <si>
    <t>всего</t>
  </si>
  <si>
    <t>Код строки</t>
  </si>
  <si>
    <t>Объем оказанных услуг</t>
  </si>
  <si>
    <t>Объем выполненных работ</t>
  </si>
  <si>
    <t>х</t>
  </si>
  <si>
    <t>дата</t>
  </si>
  <si>
    <t>номер</t>
  </si>
  <si>
    <t>Коды</t>
  </si>
  <si>
    <t>Дата</t>
  </si>
  <si>
    <t>ИНН</t>
  </si>
  <si>
    <t>по ОКТМО</t>
  </si>
  <si>
    <t>Периодичность: годовая</t>
  </si>
  <si>
    <t>Доход от реализации продукции, руб</t>
  </si>
  <si>
    <t>Цена (тариф)</t>
  </si>
  <si>
    <t>Доход от выполнения работ, руб</t>
  </si>
  <si>
    <t>КПП</t>
  </si>
  <si>
    <t>Наименование оказываемых услуг</t>
  </si>
  <si>
    <t>Наименование выполняемых работ</t>
  </si>
  <si>
    <t>Наименование производимой продукции</t>
  </si>
  <si>
    <t>кем издан 
(ФОИВ, учреждение)</t>
  </si>
  <si>
    <t xml:space="preserve">единица измерения </t>
  </si>
  <si>
    <t>Код 
по ОКВЭД</t>
  </si>
  <si>
    <t>Учреждение</t>
  </si>
  <si>
    <t>Орган, осуществляющий функции 
и полномочия учредителя</t>
  </si>
  <si>
    <t>Публично-правовое образование</t>
  </si>
  <si>
    <t>по Сводному реестру</t>
  </si>
  <si>
    <t>КОДЫ</t>
  </si>
  <si>
    <t xml:space="preserve">Дата </t>
  </si>
  <si>
    <t>Публично-правовое образование ______________________________________________________________________________</t>
  </si>
  <si>
    <t>Организация (предприятие)</t>
  </si>
  <si>
    <t xml:space="preserve">Сумма вложений 
в уставный капитал
</t>
  </si>
  <si>
    <t>Доля в уставном капитале, %</t>
  </si>
  <si>
    <r>
      <t>Вид вложений</t>
    </r>
    <r>
      <rPr>
        <vertAlign val="superscript"/>
        <sz val="10"/>
        <rFont val="Times New Roman"/>
        <family val="1"/>
        <charset val="204"/>
      </rPr>
      <t>2</t>
    </r>
  </si>
  <si>
    <t>Задолженность перед учреждением 
по перечислению части прибыли (дивидендов)
на начало года</t>
  </si>
  <si>
    <t>Задолженность 
перед учреждением 
по перечислению части прибыли (дивидендов) на конец отчетного периода</t>
  </si>
  <si>
    <t>код 
по ОКОПФ</t>
  </si>
  <si>
    <t xml:space="preserve">дата создания </t>
  </si>
  <si>
    <t>основной вид деятельности</t>
  </si>
  <si>
    <t>начислено, 
 руб</t>
  </si>
  <si>
    <t>поступило, 
 руб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</si>
  <si>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Указывается вид вложений "1"- денежные средства, "2"- имущество, "3"- право пользования нематериальными активами. </t>
    </r>
  </si>
  <si>
    <t>Сведения о просроченной кредиторской задолженности</t>
  </si>
  <si>
    <t>Орган, осуществляющий функции
и полномочия учредителя</t>
  </si>
  <si>
    <t>Наименование показателя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</si>
  <si>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  <family val="1"/>
        <charset val="204"/>
      </rPr>
      <t>3</t>
    </r>
  </si>
  <si>
    <t>Причина образования</t>
  </si>
  <si>
    <t>Меры, принимаемые 
по погашению просроченной кредиторской задолженности</t>
  </si>
  <si>
    <t>сумма, 
руб</t>
  </si>
  <si>
    <t>срок, 
дней</t>
  </si>
  <si>
    <t>в том числе по срокам</t>
  </si>
  <si>
    <t>в процентах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</si>
  <si>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</si>
  <si>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</si>
  <si>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</si>
  <si>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</si>
  <si>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</si>
  <si>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</si>
  <si>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</si>
  <si>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
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</si>
  <si>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</si>
  <si>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</si>
  <si>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</si>
  <si>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
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</si>
  <si>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</si>
  <si>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</si>
  <si>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</si>
  <si>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из них:
по публичным договорам</t>
  </si>
  <si>
    <t>По оплате прочих расходов, всего</t>
  </si>
  <si>
    <t>из них:
по  выплатам, связанным с причинением вреда гражданам</t>
  </si>
  <si>
    <t>Сведения о задолженности по ущербу, недостачам, хищениям денежных средств и материальных ценностей</t>
  </si>
  <si>
    <t>Код
строки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</si>
  <si>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</si>
  <si>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</si>
  <si>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</si>
  <si>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 xml:space="preserve">Списано </t>
  </si>
  <si>
    <t>Остаток задолженности по 
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</si>
  <si>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</si>
  <si>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</si>
  <si>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
 с виновных лиц</t>
  </si>
  <si>
    <t>страховыми организациями</t>
  </si>
  <si>
    <t>из них в связи с прекращением взыскания по исполнительным листам</t>
  </si>
  <si>
    <t xml:space="preserve"> виновные лица установлены</t>
  </si>
  <si>
    <t xml:space="preserve"> виновные лица не установлены</t>
  </si>
  <si>
    <t>Недостача, хищение денежных средств, всего</t>
  </si>
  <si>
    <t>0100</t>
  </si>
  <si>
    <t>в том числе:
в связи с хищением (кражами)</t>
  </si>
  <si>
    <t>0110</t>
  </si>
  <si>
    <t>из них:    
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</si>
  <si>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</si>
  <si>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</si>
  <si>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</si>
  <si>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</si>
  <si>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</si>
  <si>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</si>
  <si>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</si>
  <si>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
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</si>
  <si>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</si>
  <si>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</si>
  <si>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</si>
  <si>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</si>
  <si>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0230</t>
  </si>
  <si>
    <t>В связи с нарушением условий договоров (контрактов)</t>
  </si>
  <si>
    <t>0300</t>
  </si>
  <si>
    <t>в том числе:
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</si>
  <si>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</si>
  <si>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</si>
  <si>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</si>
  <si>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Всего</t>
  </si>
  <si>
    <t>9000</t>
  </si>
  <si>
    <t xml:space="preserve"> Сведения о численности сотрудников и оплате труда</t>
  </si>
  <si>
    <t>Раздел 1. Сведения о численности сотрудников</t>
  </si>
  <si>
    <t>Группы персонала
 (категория персонала)</t>
  </si>
  <si>
    <t>Штатная численность на начало года</t>
  </si>
  <si>
    <t>Штатная численность на конец отчетного периода</t>
  </si>
  <si>
    <t>установлено штатным расписанием</t>
  </si>
  <si>
    <t>из нее
по основным видам деятельности</t>
  </si>
  <si>
    <t>замещено</t>
  </si>
  <si>
    <t xml:space="preserve"> вакантных должностей</t>
  </si>
  <si>
    <t>по основному месту работы</t>
  </si>
  <si>
    <t>по внешнему совмести-тельству</t>
  </si>
  <si>
    <t xml:space="preserve"> всего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</si>
  <si>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</si>
  <si>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</si>
  <si>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</si>
  <si>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 xml:space="preserve">в том числе: </t>
  </si>
  <si>
    <t>по внутреннему совместительству (совмещению должностей)</t>
  </si>
  <si>
    <t>по внешнему совместительству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</si>
  <si>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</si>
  <si>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</si>
  <si>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</si>
  <si>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госудственного (муниципального) задания</t>
  </si>
  <si>
    <t>за счет средств субсидии на иные цели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</si>
  <si>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</si>
  <si>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</si>
  <si>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</si>
  <si>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</si>
  <si>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 xml:space="preserve"> Код строки</t>
  </si>
  <si>
    <t>ОМС</t>
  </si>
  <si>
    <t>за счет средств от приносящей доход деятельности</t>
  </si>
  <si>
    <t>Основной персонал, всего</t>
  </si>
  <si>
    <t>Вспомогательный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</si>
  <si>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</si>
  <si>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</si>
  <si>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 xml:space="preserve">  Сведения о счетах учреждения, открытых в кредитных организациях</t>
  </si>
  <si>
    <t>Номер счета в кредитной организации</t>
  </si>
  <si>
    <t>Реквизиты акта, в соответствии с которым открыт счет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</si>
  <si>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</si>
  <si>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</si>
  <si>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</si>
  <si>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Итого</t>
  </si>
  <si>
    <t>глава по БК</t>
  </si>
  <si>
    <t>из нее по исполнительным листам</t>
  </si>
  <si>
    <t>Объем просроченной кредиторской задолженности 
на конец отчетного периода</t>
  </si>
  <si>
    <t>Объем просроченной кредиторской задолженности 
на начало года</t>
  </si>
  <si>
    <t>за счет средств гранта в форме субсидии</t>
  </si>
  <si>
    <t>Доход от оказания 
услуг, руб</t>
  </si>
  <si>
    <t>Доходы, 
подлежащие получению 
за отчетный период</t>
  </si>
  <si>
    <t xml:space="preserve">глава по БК </t>
  </si>
  <si>
    <t>Раздел 2. Сведения о работах, выполняемых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</si>
  <si>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 xml:space="preserve">3 </t>
    </r>
    <r>
      <rPr>
        <sz val="8"/>
        <rFont val="Times New Roman"/>
        <family val="1"/>
        <charset val="204"/>
      </rPr>
      <t>Указываются предельно допустимые значения, установленные органом, осуществляющим функции и полномочия учредителя.</t>
    </r>
  </si>
  <si>
    <t>значение</t>
  </si>
  <si>
    <r>
      <t>в абсолютных величинах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</si>
  <si>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</si>
  <si>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</si>
  <si>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8"/>
        <rFont val="Times New Roman"/>
        <family val="1"/>
        <charset val="204"/>
      </rPr>
      <t xml:space="preserve">6 </t>
    </r>
    <r>
      <rPr>
        <sz val="8"/>
        <rFont val="Times New Roman"/>
        <family val="1"/>
        <charset val="204"/>
      </rPr>
      <t>Указывается общая сумма увеличения или уменьшения кредиторской задолженности.</t>
    </r>
  </si>
  <si>
    <r>
      <rPr>
        <vertAlign val="superscript"/>
        <sz val="8"/>
        <rFont val="Times New Roman"/>
        <family val="1"/>
        <charset val="204"/>
      </rPr>
      <t xml:space="preserve">4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</si>
  <si>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</si>
  <si>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t>всего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</si>
  <si>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rPr>
        <vertAlign val="superscript"/>
        <sz val="8"/>
        <color theme="1"/>
        <rFont val="Times New Roman"/>
        <family val="1"/>
        <charset val="204"/>
      </rPr>
      <t>7</t>
    </r>
    <r>
      <rPr>
        <sz val="8"/>
        <color theme="1"/>
        <rFont val="Times New Roman"/>
        <family val="1"/>
        <charset val="204"/>
      </rPr>
      <t xml:space="preserve"> 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</si>
  <si>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t>по внутреннему совмести-тельству
(по совмещению должностей)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</si>
  <si>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rPr>
        <vertAlign val="superscript"/>
        <sz val="8"/>
        <color theme="1"/>
        <rFont val="Times New Roman"/>
        <family val="1"/>
        <charset val="204"/>
      </rPr>
      <t>8</t>
    </r>
    <r>
      <rPr>
        <sz val="8"/>
        <color theme="1"/>
        <rFont val="Times New Roman"/>
        <family val="1"/>
        <charset val="204"/>
      </rPr>
      <t xml:space="preserve">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</si>
  <si>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8"/>
        <color theme="1"/>
        <rFont val="Times New Roman"/>
        <family val="1"/>
        <charset val="204"/>
      </rPr>
      <t>12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</si>
  <si>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  <family val="1"/>
        <charset val="204"/>
      </rPr>
      <t>13</t>
    </r>
    <r>
      <rPr>
        <sz val="8"/>
        <color theme="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</si>
  <si>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t>По договорам гражданско-правового характера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</si>
  <si>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сотрудники учреждения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</si>
  <si>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</si>
  <si>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</si>
  <si>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14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</si>
  <si>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15</t>
    </r>
  </si>
  <si>
    <r>
      <rPr>
        <vertAlign val="superscript"/>
        <sz val="8"/>
        <color theme="1"/>
        <rFont val="Times New Roman"/>
        <family val="1"/>
        <charset val="204"/>
      </rPr>
      <t>14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</si>
  <si>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15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</si>
  <si>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color theme="1"/>
        <rFont val="Times New Roman"/>
        <family val="1"/>
        <charset val="204"/>
      </rPr>
      <t>17</t>
    </r>
  </si>
  <si>
    <r>
      <rPr>
        <vertAlign val="superscript"/>
        <sz val="8"/>
        <color theme="1"/>
        <rFont val="Times New Roman"/>
        <family val="1"/>
        <charset val="204"/>
      </rPr>
      <t>17</t>
    </r>
    <r>
      <rPr>
        <sz val="8"/>
        <color theme="1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</si>
  <si>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t>ОМС</t>
    </r>
    <r>
      <rPr>
        <vertAlign val="superscript"/>
        <sz val="10"/>
        <color theme="1"/>
        <rFont val="Times New Roman"/>
        <family val="1"/>
        <charset val="204"/>
      </rPr>
      <t>18</t>
    </r>
  </si>
  <si>
    <r>
      <t>за счет 
средств от приносящей доход деятельности</t>
    </r>
    <r>
      <rPr>
        <vertAlign val="superscript"/>
        <sz val="10"/>
        <color theme="1"/>
        <rFont val="Times New Roman"/>
        <family val="1"/>
        <charset val="204"/>
      </rPr>
      <t>19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</si>
  <si>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20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</si>
  <si>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21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</si>
  <si>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22</t>
    </r>
  </si>
  <si>
    <r>
      <rPr>
        <vertAlign val="superscript"/>
        <sz val="8"/>
        <color theme="1"/>
        <rFont val="Times New Roman"/>
        <family val="1"/>
        <charset val="204"/>
      </rPr>
      <t>21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</si>
  <si>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22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</si>
  <si>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r>
      <t>Вид счета</t>
    </r>
    <r>
      <rPr>
        <vertAlign val="superscript"/>
        <sz val="10"/>
        <rFont val="Times New Roman"/>
        <family val="1"/>
        <charset val="204"/>
      </rPr>
      <t>23</t>
    </r>
  </si>
  <si>
    <r>
      <t>Остаток средств 
на счете на начало года</t>
    </r>
    <r>
      <rPr>
        <vertAlign val="superscript"/>
        <sz val="10"/>
        <rFont val="Times New Roman"/>
        <family val="1"/>
        <charset val="204"/>
      </rPr>
      <t>24</t>
    </r>
  </si>
  <si>
    <r>
      <t>Остаток средств 
на счете на конец отчетного периода</t>
    </r>
    <r>
      <rPr>
        <vertAlign val="superscript"/>
        <sz val="10"/>
        <rFont val="Times New Roman"/>
        <family val="1"/>
        <charset val="204"/>
      </rPr>
      <t>24</t>
    </r>
  </si>
  <si>
    <r>
      <t>23</t>
    </r>
    <r>
      <rPr>
        <sz val="8"/>
        <rFont val="Times New Roman"/>
        <family val="1"/>
        <charset val="204"/>
      </rPr>
      <t xml:space="preserve"> Указывается вид банковского счета, открытого в кредитной организации (например, номинальный счет, счет эскроу, публичный депозитный счет).</t>
    </r>
  </si>
  <si>
    <r>
      <t>24</t>
    </r>
    <r>
      <rPr>
        <sz val="8"/>
        <rFont val="Times New Roman"/>
        <family val="1"/>
        <charset val="204"/>
      </rPr>
      <t xml:space="preserve"> Показатели счетов в иностранной валюте указываются в рублевом эквиваленте.</t>
    </r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</si>
  <si>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</si>
  <si>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</si>
  <si>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</si>
  <si>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</si>
  <si>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</si>
  <si>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</si>
  <si>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«___»_________ 20____ г.</t>
  </si>
  <si>
    <t>Руководитель 
(уполномоченное лицо) 
Учреждения</t>
  </si>
  <si>
    <t>Справочно: реквизиты акта, которым установлена цена (тариф)</t>
  </si>
  <si>
    <t>код по ОКЕИ</t>
  </si>
  <si>
    <t>Руководитель 
(уполномоченное лицо) Учреждения</t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</si>
  <si>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</si>
  <si>
    <t>Административно-управленческий персонал, всего</t>
  </si>
  <si>
    <t>из них
по решению суда</t>
  </si>
  <si>
    <r>
      <rPr>
        <vertAlign val="superscript"/>
        <sz val="8"/>
        <color theme="1"/>
        <rFont val="Times New Roman"/>
        <family val="1"/>
        <charset val="204"/>
      </rPr>
      <t>9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</si>
  <si>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10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</si>
  <si>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8"/>
        <color theme="1"/>
        <rFont val="Times New Roman"/>
        <family val="1"/>
        <charset val="204"/>
      </rPr>
      <t>11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</si>
  <si>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t>Начислено по договорам гражданско-правового характера, руб</t>
    </r>
    <r>
      <rPr>
        <vertAlign val="superscript"/>
        <sz val="10"/>
        <color theme="1"/>
        <rFont val="Times New Roman"/>
        <family val="1"/>
        <charset val="204"/>
      </rPr>
      <t>16</t>
    </r>
  </si>
  <si>
    <r>
      <rPr>
        <vertAlign val="superscript"/>
        <sz val="8"/>
        <color theme="1"/>
        <rFont val="Times New Roman"/>
        <family val="1"/>
        <charset val="204"/>
      </rPr>
      <t>16</t>
    </r>
    <r>
      <rPr>
        <sz val="8"/>
        <color theme="1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</si>
  <si>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18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</si>
  <si>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</si>
  <si>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8"/>
        <color theme="1"/>
        <rFont val="Times New Roman"/>
        <family val="1"/>
        <charset val="204"/>
      </rPr>
      <t>20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</si>
  <si>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t>за счет средств субсидии на выполнение государственного (муниципального) задания</t>
  </si>
  <si>
    <t>Объем произведенной продукции</t>
  </si>
  <si>
    <t xml:space="preserve">Сведения об оказываемых услугах, выполняемых работах
сверх установленного государственного (муниципального) задания, а также выпускаемой продукции </t>
  </si>
  <si>
    <t>Раздел 3. Сведения о производимой продукции</t>
  </si>
  <si>
    <r>
      <t>Сведения о доходах учреждения в виде прибыли, приходящейся на доли
в уставных (складочных) капиталах хозяйственных товариществ и обществ, или дивидендов по акциям, принадлежащим учреждению</t>
    </r>
    <r>
      <rPr>
        <vertAlign val="superscript"/>
        <sz val="11"/>
        <rFont val="Times New Roman"/>
        <family val="1"/>
        <charset val="204"/>
      </rPr>
      <t>1</t>
    </r>
  </si>
  <si>
    <t>Раздел 1. Сведения об услугах, оказываемых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</si>
  <si>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  </r>
  </si>
  <si>
    <t>в связи с нанесением ущерба техническому состоянию объекта</t>
  </si>
  <si>
    <t>Средняя численность сотрудников за отчетный период</t>
  </si>
  <si>
    <t>за счет средств гранта в форме субсидии, 
в том числе:</t>
  </si>
  <si>
    <t>за счет средств 
от приносящей доход деятельности</t>
  </si>
  <si>
    <t>Цветовой код (для информации):</t>
  </si>
  <si>
    <t>Значения, наследуемые из разделов, подразделов формы или других электронных формуляров либо автоматически формируемые на основании справочников при выборе значений других показателей формы</t>
  </si>
  <si>
    <t>Значения выбираются из справочника</t>
  </si>
  <si>
    <t>Ввод текстового или цифрового значения вручную</t>
  </si>
  <si>
    <t>Значение рассчитывается автоматически по формуле</t>
  </si>
  <si>
    <r>
      <rPr>
        <vertAlign val="superscript"/>
        <sz val="8"/>
        <color theme="1"/>
        <rFont val="Times New Roman"/>
        <family val="1"/>
        <charset val="204"/>
      </rPr>
      <t xml:space="preserve">26 </t>
    </r>
    <r>
      <rPr>
        <sz val="8"/>
        <color theme="1"/>
        <rFont val="Times New Roman"/>
        <family val="1"/>
        <charset val="204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</si>
  <si>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r>
      <rPr>
        <vertAlign val="superscript"/>
        <sz val="8"/>
        <color theme="1"/>
        <rFont val="Times New Roman"/>
        <family val="1"/>
        <charset val="204"/>
      </rPr>
      <t xml:space="preserve">25 </t>
    </r>
    <r>
      <rPr>
        <sz val="8"/>
        <color theme="1"/>
        <rFont val="Times New Roman"/>
        <family val="1"/>
        <charset val="204"/>
      </rPr>
      <t>Указываются здания, строения, сооружения и иные аналогичные объекты.</t>
    </r>
  </si>
  <si>
    <t xml:space="preserve">в том числе:
</t>
  </si>
  <si>
    <r>
      <t>Иные объекты, включая точечные</t>
    </r>
    <r>
      <rPr>
        <sz val="10"/>
        <color theme="1"/>
        <rFont val="Times New Roman"/>
        <family val="1"/>
        <charset val="204"/>
      </rPr>
      <t xml:space="preserve">, всего </t>
    </r>
  </si>
  <si>
    <t>Скважины, иные аналогичные объекты, всего</t>
  </si>
  <si>
    <t>Резервуары, емкости, иные аналогичные объекты, всего</t>
  </si>
  <si>
    <r>
      <t>Линейные объекты</t>
    </r>
    <r>
      <rPr>
        <vertAlign val="superscript"/>
        <sz val="10"/>
        <color theme="1"/>
        <rFont val="Times New Roman"/>
        <family val="1"/>
        <charset val="204"/>
      </rPr>
      <t>26</t>
    </r>
    <r>
      <rPr>
        <sz val="10"/>
        <color theme="1"/>
        <rFont val="Times New Roman"/>
        <family val="1"/>
        <charset val="204"/>
      </rPr>
      <t>, всего</t>
    </r>
  </si>
  <si>
    <r>
      <t>Площадные объекты</t>
    </r>
    <r>
      <rPr>
        <vertAlign val="superscript"/>
        <sz val="10"/>
        <color theme="1"/>
        <rFont val="Times New Roman"/>
        <family val="1"/>
        <charset val="204"/>
      </rPr>
      <t>25</t>
    </r>
    <r>
      <rPr>
        <sz val="10"/>
        <color theme="1"/>
        <rFont val="Times New Roman"/>
        <family val="1"/>
        <charset val="204"/>
      </rPr>
      <t>, всего</t>
    </r>
  </si>
  <si>
    <t>за плату сверх государственного (муниципального) задания</t>
  </si>
  <si>
    <t>в рамках государственного (муниципального) задания</t>
  </si>
  <si>
    <t>без оформления права пользования (с почасовой оплатой)</t>
  </si>
  <si>
    <t xml:space="preserve"> на основании договоров безвозмездного пользования</t>
  </si>
  <si>
    <t>на основании договоров аренды</t>
  </si>
  <si>
    <t>для иных целей</t>
  </si>
  <si>
    <t xml:space="preserve">для осуществления основной деятельности </t>
  </si>
  <si>
    <t>код 
по ОКЕИ</t>
  </si>
  <si>
    <t>Передано во временное пользование сторонним организациям (индивидуальным предпринимателям)</t>
  </si>
  <si>
    <t>Используется учреждением</t>
  </si>
  <si>
    <t>Единица измерения</t>
  </si>
  <si>
    <t>Год постройки</t>
  </si>
  <si>
    <t>Код по ОКТМО</t>
  </si>
  <si>
    <t>Кадастровый номер</t>
  </si>
  <si>
    <t>Адрес</t>
  </si>
  <si>
    <t xml:space="preserve">Наименование объекта </t>
  </si>
  <si>
    <t>Сведения о недвижимом имуществе, за исключением земельных участков,
закрепленном на праве оперативного управления</t>
  </si>
  <si>
    <t>Наименование объекта</t>
  </si>
  <si>
    <t xml:space="preserve">Не используется </t>
  </si>
  <si>
    <t>Фактические расходы на содержание объекта недвижимого имущества (руб в год)</t>
  </si>
  <si>
    <t>из них:</t>
  </si>
  <si>
    <t>проводится капитальный ремонт и/или реконструкция</t>
  </si>
  <si>
    <t xml:space="preserve"> 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</si>
  <si>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</si>
  <si>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</si>
  <si>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</si>
  <si>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</si>
  <si>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</si>
  <si>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Сведения о земельных участках,
предоставленных на праве постоянного (бессрочного) пользования</t>
  </si>
  <si>
    <t xml:space="preserve">Единица измерения 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</si>
  <si>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</si>
  <si>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</si>
  <si>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
(руб в год)</t>
  </si>
  <si>
    <t>наимено-
вание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</si>
  <si>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</si>
  <si>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</si>
  <si>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</si>
  <si>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
на землю</t>
  </si>
  <si>
    <t>в рамках 
государственного (муниципального) задания</t>
  </si>
  <si>
    <t>без оформления права пользования</t>
  </si>
  <si>
    <t>из них возмещается пользователями имущества</t>
  </si>
  <si>
    <t>1000</t>
  </si>
  <si>
    <t>1001</t>
  </si>
  <si>
    <t>Сведения о недвижимом имуществе, используемом по договору аренды</t>
  </si>
  <si>
    <t xml:space="preserve">по ОКТМО 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</si>
  <si>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</si>
  <si>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</si>
  <si>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</si>
  <si>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</si>
  <si>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</si>
  <si>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</si>
  <si>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</si>
  <si>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</si>
  <si>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
по 
КИСЭ</t>
  </si>
  <si>
    <t>начала</t>
  </si>
  <si>
    <t>окончания</t>
  </si>
  <si>
    <t>за единицу меры (руб/мес)</t>
  </si>
  <si>
    <t>за объект 
(руб/год)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</si>
  <si>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  <family val="1"/>
        <charset val="204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</si>
  <si>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  <family val="1"/>
        <charset val="204"/>
      </rPr>
      <t>28</t>
    </r>
  </si>
  <si>
    <t>Резервуары,емкости, иные аналогичные объекты, всего</t>
  </si>
  <si>
    <t>Раздел 2. Сведения о недвижимом имуществе, используемом на праве аренды с почасовой оплатой</t>
  </si>
  <si>
    <t xml:space="preserve">Количество арендуемого имущества
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</si>
  <si>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</si>
  <si>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</si>
  <si>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</si>
  <si>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</si>
  <si>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
(руб/час)</t>
  </si>
  <si>
    <t>всего за год
(руб)</t>
  </si>
  <si>
    <r>
      <rPr>
        <vertAlign val="superscript"/>
        <sz val="8"/>
        <color theme="1"/>
        <rFont val="Times New Roman"/>
        <family val="1"/>
        <charset val="204"/>
      </rPr>
      <t>27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</si>
  <si>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theme="1"/>
        <rFont val="Times New Roman"/>
        <family val="1"/>
        <charset val="204"/>
      </rPr>
      <t>28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</si>
  <si>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Сведения о недвижимом имуществе, используемом по договору безвозмездного пользования (договору ссуды)</t>
  </si>
  <si>
    <t xml:space="preserve">Количество имущества
</t>
  </si>
  <si>
    <t>Ссудодатель</t>
  </si>
  <si>
    <t>Фактические расходы на содержание объекта недвижимого имущества 
(руб/год)</t>
  </si>
  <si>
    <t>Обоснование заключения договора ссуды</t>
  </si>
  <si>
    <t>код 
по КИСЭ</t>
  </si>
  <si>
    <t xml:space="preserve">Иные объекты, включая точечные, всего </t>
  </si>
  <si>
    <t>Всего:</t>
  </si>
  <si>
    <t>Сведения об особо ценном движимом имуществе (за исключением транспортных средств)</t>
  </si>
  <si>
    <t xml:space="preserve">Раздел 1. Сведения о наличии, состоянии и использовании особо ценного движимого имущества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</si>
  <si>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</si>
  <si>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</si>
  <si>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</si>
  <si>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</si>
  <si>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</si>
  <si>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</si>
  <si>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</si>
  <si>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</si>
  <si>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</si>
  <si>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</si>
  <si>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</si>
  <si>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</si>
  <si>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</si>
  <si>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</si>
  <si>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</si>
  <si>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</si>
  <si>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</si>
  <si>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r>
      <t>Фактический срок использования</t>
    </r>
    <r>
      <rPr>
        <vertAlign val="superscript"/>
        <sz val="10"/>
        <rFont val="Times New Roman"/>
        <family val="1"/>
        <charset val="204"/>
      </rPr>
      <t>29</t>
    </r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</si>
  <si>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</si>
  <si>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</si>
  <si>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</si>
  <si>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</si>
  <si>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</si>
  <si>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</si>
  <si>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
ед</t>
  </si>
  <si>
    <t>балансовая стоимость, 
руб</t>
  </si>
  <si>
    <t>балансовая стоимость, руб</t>
  </si>
  <si>
    <r>
      <rPr>
        <vertAlign val="superscript"/>
        <sz val="8"/>
        <rFont val="Times New Roman"/>
        <family val="1"/>
        <charset val="204"/>
      </rPr>
      <t xml:space="preserve">29 </t>
    </r>
    <r>
      <rPr>
        <sz val="8"/>
        <rFont val="Times New Roman"/>
        <family val="1"/>
        <charset val="204"/>
      </rPr>
      <t>Срок использования имущества считается начиная с 1-го числа месяца, следующего за месяцем принятия его к бухгалтерскому учету.</t>
    </r>
  </si>
  <si>
    <t>Остаточная стоимость объектов особо ценного движимого имущества,</t>
  </si>
  <si>
    <t xml:space="preserve">в том числе с оставшимся сроком полезного использования 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</si>
  <si>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</si>
  <si>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</si>
  <si>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</si>
  <si>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</si>
  <si>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</si>
  <si>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</si>
  <si>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</si>
  <si>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</si>
  <si>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</si>
  <si>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</si>
  <si>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</si>
  <si>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 xml:space="preserve">Сведения об имуществе, за исключением земельных участков, переданном в аренду  </t>
  </si>
  <si>
    <t>Орган, осуществляющий 
функции и полномочия учредителя</t>
  </si>
  <si>
    <r>
      <t>Адрес</t>
    </r>
    <r>
      <rPr>
        <vertAlign val="superscript"/>
        <sz val="10"/>
        <color theme="1"/>
        <rFont val="Times New Roman"/>
        <family val="1"/>
        <charset val="204"/>
      </rPr>
      <t>33</t>
    </r>
  </si>
  <si>
    <r>
      <t>Вид объекта</t>
    </r>
    <r>
      <rPr>
        <vertAlign val="superscript"/>
        <sz val="10"/>
        <rFont val="Times New Roman"/>
        <family val="1"/>
        <charset val="204"/>
      </rPr>
      <t>34</t>
    </r>
  </si>
  <si>
    <t>Объем переданого имущества</t>
  </si>
  <si>
    <r>
      <t>Направление использования</t>
    </r>
    <r>
      <rPr>
        <vertAlign val="superscript"/>
        <sz val="10"/>
        <rFont val="Times New Roman"/>
        <family val="1"/>
        <charset val="204"/>
      </rPr>
      <t>35</t>
    </r>
  </si>
  <si>
    <r>
      <t>Комментарий</t>
    </r>
    <r>
      <rPr>
        <vertAlign val="superscript"/>
        <sz val="10"/>
        <rFont val="Times New Roman"/>
        <family val="1"/>
        <charset val="204"/>
      </rPr>
      <t>36</t>
    </r>
  </si>
  <si>
    <r>
      <t>Площадные объекты</t>
    </r>
    <r>
      <rPr>
        <vertAlign val="superscript"/>
        <sz val="10"/>
        <rFont val="Times New Roman"/>
        <family val="1"/>
        <charset val="204"/>
      </rPr>
      <t>25</t>
    </r>
    <r>
      <rPr>
        <sz val="10"/>
        <rFont val="Times New Roman"/>
        <family val="1"/>
        <charset val="204"/>
      </rPr>
      <t>, всего</t>
    </r>
  </si>
  <si>
    <r>
      <rPr>
        <vertAlign val="superscript"/>
        <sz val="8"/>
        <color theme="1"/>
        <rFont val="Times New Roman"/>
        <family val="1"/>
        <charset val="204"/>
      </rPr>
      <t xml:space="preserve">33 </t>
    </r>
    <r>
      <rPr>
        <sz val="8"/>
        <color theme="1"/>
        <rFont val="Times New Roman"/>
        <family val="1"/>
        <charset val="204"/>
      </rPr>
      <t>Заполняется в отношении недвижимого имущества.</t>
    </r>
  </si>
  <si>
    <r>
      <rPr>
        <vertAlign val="superscript"/>
        <sz val="8"/>
        <color theme="1"/>
        <rFont val="Times New Roman"/>
        <family val="1"/>
        <charset val="204"/>
      </rPr>
      <t>34</t>
    </r>
    <r>
      <rPr>
        <sz val="8"/>
        <color theme="1"/>
        <rFont val="Times New Roman"/>
        <family val="1"/>
        <charset val="204"/>
      </rPr>
      <t xml:space="preserve"> Указывается вид объекта: 1 - здание (строение, сооружение) в целом, 2 - помещение в здании, строении (за исключением подвалов, чердаков), 3 - подвалы, чердаки, 4 - конструктивная часть здания (крыша, стена), 5 - архитектурный элемент фасада здания (навес над входными дверями зданий), 6 - часть помещения в местах общего пользования (вестибюли, холлы, фойе, коридоры), 7 - линии электропередачи, линии связи (в том числе линейно-кабельные сооружения), 8 - трубопроводы, 9 - автомобильные дороги, 10 - железнодорожные линии, 11 - резервуар, иная емкость, 12 - скважины на воду, 13 - скважины газовые и нефтяные, 14 - скважины иные, 15 - движимое имущество, предоставляемое в прокат, 16 - иные.</t>
    </r>
  </si>
  <si>
    <r>
      <rPr>
        <vertAlign val="superscript"/>
        <sz val="8"/>
        <color theme="1"/>
        <rFont val="Times New Roman"/>
        <family val="1"/>
        <charset val="204"/>
      </rPr>
      <t>35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имущества, переданного в аренду (разрешенное использование): 1 - размещение банкоматов, 2 - размещение торговых автоматов для продажи воды, кофе и кондитерских изделий, 3 - размещение столовых и буфетов, 4 - размещение книжных киосков, магазинов канцелярских принадлежностей, 5 - размещение аптечных пунктов, 6 - размещение торговых автоматов для продажи бахил, одноразовых халатов, 7 - размещение платежных терминалов, 8 - размещение иных торговых точек, 9 - размещение офисов банков, 10 - проведение образовательных и информационно-просветительских мероприятий, 11 - проведение концертно-зрелищных мероприятий, 12 - проведение ярмарок, выставок, 13 - проведение конгрессов, съездов, симпозиумов, конференций, 14 - проведение спортивных мероприятий, 15 - проведение иных культурно-массовых мероприятий, 16 - прокат оборудования, 17 - прокат спортивного инвентаря, 18 - иное.</t>
    </r>
  </si>
  <si>
    <r>
      <rPr>
        <vertAlign val="superscript"/>
        <sz val="8"/>
        <color theme="1"/>
        <rFont val="Times New Roman"/>
        <family val="1"/>
        <charset val="204"/>
      </rPr>
      <t>36</t>
    </r>
    <r>
      <rPr>
        <sz val="8"/>
        <color theme="1"/>
        <rFont val="Times New Roman"/>
        <family val="1"/>
        <charset val="204"/>
      </rPr>
      <t xml:space="preserve"> В случае указания в графе 8 значения  «18 - иное», указывается направление использования переданного в аренду имущества.</t>
    </r>
  </si>
  <si>
    <t>Раздел 2. Сведения о расходах на содержание особо ценного движимого имущества</t>
  </si>
  <si>
    <t>Всего
 за отчетный период</t>
  </si>
  <si>
    <t>Расходы на содержание особо ценного движимого имущества</t>
  </si>
  <si>
    <t xml:space="preserve"> 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</si>
  <si>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</si>
  <si>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</si>
  <si>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</si>
  <si>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 xml:space="preserve">иные расходы 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</si>
  <si>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</si>
  <si>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</si>
  <si>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</si>
  <si>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</si>
  <si>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техобслуживание сторонними организациями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</si>
  <si>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</si>
  <si>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</si>
  <si>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</si>
  <si>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</si>
  <si>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</si>
  <si>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</si>
  <si>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</si>
  <si>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</si>
  <si>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</si>
  <si>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</si>
  <si>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</si>
  <si>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</si>
  <si>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</si>
  <si>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</si>
  <si>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</si>
  <si>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</si>
  <si>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</si>
  <si>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</si>
  <si>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</si>
  <si>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</si>
  <si>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</si>
  <si>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</si>
  <si>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</si>
  <si>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</si>
  <si>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</si>
  <si>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</si>
  <si>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</si>
  <si>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</si>
  <si>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</si>
  <si>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</si>
  <si>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</si>
  <si>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</si>
  <si>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</si>
  <si>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</si>
  <si>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</si>
  <si>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</si>
  <si>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</si>
  <si>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</si>
  <si>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</si>
  <si>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</si>
  <si>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</si>
  <si>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</si>
  <si>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</si>
  <si>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</si>
  <si>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</si>
  <si>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</si>
  <si>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</si>
  <si>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</si>
  <si>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</si>
  <si>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</si>
  <si>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</si>
  <si>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</si>
  <si>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</si>
  <si>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</si>
  <si>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</si>
  <si>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theme="1"/>
        <rFont val="Times New Roman"/>
        <family val="1"/>
        <charset val="204"/>
      </rPr>
      <t>31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</si>
  <si>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</si>
  <si>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</si>
  <si>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</si>
  <si>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</si>
  <si>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</si>
  <si>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</si>
  <si>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</si>
  <si>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8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</si>
  <si>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</si>
  <si>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</si>
  <si>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</si>
  <si>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</si>
  <si>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тракторы самоходные, комбайны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</si>
  <si>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самолеты пассажирские</t>
    </r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</si>
  <si>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вертолеты пассажирские</t>
    </r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</si>
  <si>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</si>
  <si>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</si>
  <si>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</si>
  <si>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</si>
  <si>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</si>
  <si>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</si>
  <si>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</si>
  <si>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</si>
  <si>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</si>
  <si>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</si>
  <si>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</si>
  <si>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</si>
  <si>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</si>
  <si>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</si>
  <si>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</si>
  <si>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 xml:space="preserve">Учреждение                                                                          </t>
  </si>
  <si>
    <t xml:space="preserve">Орган, осуществляющий 
функции и полномочия учредителя                                               </t>
  </si>
  <si>
    <t xml:space="preserve">Глава по БК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</si>
  <si>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</si>
  <si>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</si>
  <si>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</si>
  <si>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</si>
  <si>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Код 
строки</t>
  </si>
  <si>
    <t>Сумма поступлений</t>
  </si>
  <si>
    <t>Изменение, %</t>
  </si>
  <si>
    <t>Доля в общей сумме поступлений, %</t>
  </si>
  <si>
    <t>2</t>
  </si>
  <si>
    <t>3</t>
  </si>
  <si>
    <t>4</t>
  </si>
  <si>
    <t>5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</si>
  <si>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</si>
  <si>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</si>
  <si>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</si>
  <si>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</si>
  <si>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</si>
  <si>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</si>
  <si>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</si>
  <si>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</si>
  <si>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</si>
  <si>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</si>
  <si>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</si>
  <si>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</si>
  <si>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</si>
  <si>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</si>
  <si>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</si>
  <si>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</si>
  <si>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</si>
  <si>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</si>
  <si>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</si>
  <si>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</si>
  <si>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</si>
  <si>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</si>
  <si>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</si>
  <si>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</si>
  <si>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</si>
  <si>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</si>
  <si>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</si>
  <si>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</si>
  <si>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</si>
  <si>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</si>
  <si>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</si>
  <si>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неустойки,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</si>
  <si>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</si>
  <si>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</si>
  <si>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</si>
  <si>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</si>
  <si>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</si>
  <si>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Сведения о кредиторской задолженности и обязательствах учреждения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</si>
  <si>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</si>
  <si>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</si>
  <si>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</si>
  <si>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</si>
  <si>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</si>
  <si>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</si>
  <si>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</si>
  <si>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</si>
  <si>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</si>
  <si>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</si>
  <si>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</si>
  <si>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</si>
  <si>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</si>
  <si>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</si>
  <si>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</si>
  <si>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из них:
в связи с невыполнением государственного задания</t>
  </si>
  <si>
    <t>из них:
по выплатам, связанным с причинением вреда гражданам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</si>
  <si>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</si>
  <si>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</si>
  <si>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</si>
  <si>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</si>
  <si>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</si>
  <si>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</si>
  <si>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</si>
  <si>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</si>
  <si>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</si>
  <si>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</si>
  <si>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</si>
  <si>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</si>
  <si>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</si>
  <si>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</si>
  <si>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</si>
  <si>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</si>
  <si>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</si>
  <si>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</si>
  <si>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</si>
  <si>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</si>
  <si>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</si>
  <si>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</si>
  <si>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</si>
  <si>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</si>
  <si>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</si>
  <si>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</si>
  <si>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</si>
  <si>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</si>
  <si>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</si>
  <si>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</si>
  <si>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</si>
  <si>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</si>
  <si>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</si>
  <si>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</si>
  <si>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</si>
  <si>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</si>
  <si>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</si>
  <si>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</si>
  <si>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</si>
  <si>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</si>
  <si>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</si>
  <si>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</si>
  <si>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</si>
  <si>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</si>
  <si>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</si>
  <si>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</si>
  <si>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</si>
  <si>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</si>
  <si>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прочие налоги, сборы, платежи в бюджет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</si>
  <si>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</si>
  <si>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</si>
  <si>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</si>
  <si>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</si>
  <si>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</si>
  <si>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</si>
  <si>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r>
      <t>возмещается пользователями имущества</t>
    </r>
    <r>
      <rPr>
        <vertAlign val="superscript"/>
        <sz val="10"/>
        <color theme="1"/>
        <rFont val="Times New Roman"/>
        <family val="1"/>
        <charset val="204"/>
      </rPr>
      <t>24.2</t>
    </r>
  </si>
  <si>
    <r>
      <t>по неиспользуемому имуществу</t>
    </r>
    <r>
      <rPr>
        <vertAlign val="superscript"/>
        <sz val="10"/>
        <color theme="1"/>
        <rFont val="Times New Roman"/>
        <family val="1"/>
        <charset val="204"/>
      </rPr>
      <t>24.3</t>
    </r>
  </si>
  <si>
    <r>
      <rPr>
        <vertAlign val="superscript"/>
        <sz val="8"/>
        <rFont val="Times New Roman"/>
        <family val="1"/>
        <charset val="204"/>
      </rPr>
      <t>24.2</t>
    </r>
    <r>
      <rPr>
        <sz val="8"/>
        <rFont val="Times New Roman"/>
        <family val="1"/>
        <charset val="204"/>
      </rPr>
      <t xml:space="preserve"> Указываются расходы, возмещенные учреждению пользователями
объектов недвижимого имущества, указанных в графе 13.</t>
    </r>
  </si>
  <si>
    <r>
      <rPr>
        <vertAlign val="superscript"/>
        <sz val="8"/>
        <rFont val="Times New Roman"/>
        <family val="1"/>
        <charset val="204"/>
      </rPr>
      <t>24.3</t>
    </r>
    <r>
      <rPr>
        <sz val="8"/>
        <rFont val="Times New Roman"/>
        <family val="1"/>
        <charset val="204"/>
      </rPr>
      <t xml:space="preserve"> Указываются расходы учреждения на содержание объектов недвижимого
имущества, указанных в графе 17.</t>
    </r>
  </si>
  <si>
    <t>4.1</t>
  </si>
  <si>
    <r>
      <t xml:space="preserve">Уникальный код объекта </t>
    </r>
    <r>
      <rPr>
        <vertAlign val="superscript"/>
        <sz val="10"/>
        <rFont val="Times New Roman"/>
        <family val="1"/>
        <charset val="204"/>
      </rPr>
      <t>24.1</t>
    </r>
    <r>
      <rPr>
        <sz val="10"/>
        <rFont val="Times New Roman"/>
        <family val="1"/>
        <charset val="204"/>
      </rPr>
      <t xml:space="preserve"> </t>
    </r>
  </si>
  <si>
    <t>Субсидии на финансовое обеспечение выполнения государственного (муниципального) задания</t>
  </si>
  <si>
    <t>0501</t>
  </si>
  <si>
    <t>0502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</si>
  <si>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</si>
  <si>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</si>
  <si>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</si>
  <si>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</si>
  <si>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</si>
  <si>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</si>
  <si>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</si>
  <si>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</si>
  <si>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</si>
  <si>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</si>
  <si>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</si>
  <si>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</si>
  <si>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</si>
  <si>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</si>
  <si>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</si>
  <si>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</si>
  <si>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</si>
  <si>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</si>
  <si>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</si>
  <si>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</si>
  <si>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</si>
  <si>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</si>
  <si>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</si>
  <si>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</si>
  <si>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</si>
  <si>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</si>
  <si>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100%</t>
  </si>
  <si>
    <t>по ОКЕИ</t>
  </si>
  <si>
    <t>x</t>
  </si>
  <si>
    <t>Сведения о поступлениях и выплатах учреждения</t>
  </si>
  <si>
    <t>0708</t>
  </si>
  <si>
    <t>0707</t>
  </si>
  <si>
    <r>
      <t>Линейные объекты</t>
    </r>
    <r>
      <rPr>
        <vertAlign val="superscript"/>
        <sz val="10"/>
        <rFont val="Times New Roman"/>
        <family val="1"/>
        <charset val="204"/>
      </rPr>
      <t>26</t>
    </r>
    <r>
      <rPr>
        <sz val="10"/>
        <rFont val="Times New Roman"/>
        <family val="1"/>
        <charset val="204"/>
      </rPr>
      <t>, всего</t>
    </r>
  </si>
  <si>
    <t>за  2023 год
(за отчетный
финансовый год)</t>
  </si>
  <si>
    <t>за  2022 год 
(за год, предшествующий 
отчетному)</t>
  </si>
  <si>
    <t xml:space="preserve">                                                            на 1 января 2024г.</t>
  </si>
  <si>
    <t>250</t>
  </si>
  <si>
    <t>Администрация Ленинского района МО "Город Саратов"</t>
  </si>
  <si>
    <t>МО "Город Саратов</t>
  </si>
  <si>
    <t xml:space="preserve">                                                                                                      на 1  января  2024 г.</t>
  </si>
  <si>
    <t>01.01.2024</t>
  </si>
  <si>
    <t>Образование дошкольное</t>
  </si>
  <si>
    <t>Образование среднее общее</t>
  </si>
  <si>
    <t>Образование начальное общее</t>
  </si>
  <si>
    <t>Образование в области культуры</t>
  </si>
  <si>
    <t>Деятельность по предоставлению прочих мест для временного проживания</t>
  </si>
  <si>
    <t>85.11</t>
  </si>
  <si>
    <t>85.12</t>
  </si>
  <si>
    <t>85.14</t>
  </si>
  <si>
    <t>85.41.2</t>
  </si>
  <si>
    <t>55.90</t>
  </si>
  <si>
    <t>Час</t>
  </si>
  <si>
    <t>Сутки</t>
  </si>
  <si>
    <t>на 1 января 2024 г.</t>
  </si>
  <si>
    <t xml:space="preserve">                                                            на 1 января 2024 г.</t>
  </si>
  <si>
    <t>637010000</t>
  </si>
  <si>
    <t>055</t>
  </si>
  <si>
    <t>Квадратный метр</t>
  </si>
  <si>
    <r>
      <rPr>
        <vertAlign val="superscript"/>
        <sz val="8"/>
        <rFont val="Times New Roman"/>
        <family val="1"/>
        <charset val="204"/>
      </rPr>
      <t>24.1</t>
    </r>
    <r>
      <rPr>
        <sz val="8"/>
        <rFont val="Times New Roman"/>
        <family val="1"/>
        <charset val="204"/>
      </rPr>
      <t xml:space="preserve"> Указывается уникальный код объекта капитального строительства, объекта недвижимого имущества (при наличии).</t>
    </r>
  </si>
  <si>
    <t>0701</t>
  </si>
  <si>
    <t>0702</t>
  </si>
  <si>
    <t>0703</t>
  </si>
  <si>
    <t>0704</t>
  </si>
  <si>
    <t>0705</t>
  </si>
  <si>
    <t>0706</t>
  </si>
  <si>
    <t>МО "Город Саратов"</t>
  </si>
  <si>
    <t>63701000</t>
  </si>
  <si>
    <t>Земельный участок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</si>
  <si>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</si>
  <si>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</si>
  <si>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</si>
  <si>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</si>
  <si>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</si>
  <si>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</si>
  <si>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</si>
  <si>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</si>
  <si>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</si>
  <si>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r>
      <t>для осуществления  основной деятельности</t>
    </r>
    <r>
      <rPr>
        <vertAlign val="superscript"/>
        <sz val="10"/>
        <rFont val="Times New Roman"/>
        <family val="1"/>
        <charset val="204"/>
      </rPr>
      <t>27</t>
    </r>
  </si>
  <si>
    <r>
      <t>для осуществления  иной деятельности</t>
    </r>
    <r>
      <rPr>
        <vertAlign val="superscript"/>
        <sz val="10"/>
        <rFont val="Times New Roman"/>
        <family val="1"/>
        <charset val="204"/>
      </rPr>
      <t>28</t>
    </r>
  </si>
  <si>
    <t xml:space="preserve">                 на 1 января 2024 г.</t>
  </si>
  <si>
    <t>Здание детского сада</t>
  </si>
  <si>
    <t>г. Саратов,  им Чехова А.П. ул,  здание 6</t>
  </si>
  <si>
    <t>64:48:040410:123</t>
  </si>
  <si>
    <t>1987</t>
  </si>
  <si>
    <t>2 388,1</t>
  </si>
  <si>
    <t>г. Саратов, ул им Чехова А.П., з/у 6</t>
  </si>
  <si>
    <t>64:48:040411:8</t>
  </si>
  <si>
    <t>Аминистрация Муниципального Образования "Город Саратов"</t>
  </si>
  <si>
    <t>В связи с отсутствие доходной части за присмотр и уход.</t>
  </si>
  <si>
    <t>Погашение по мере поступления денежных средств за присмотр и уход.</t>
  </si>
  <si>
    <t>Муниципальное дошкольное образовательное учреждение "Детский сад комбинированного вида № 167" Ленинского района г. Саратова</t>
  </si>
  <si>
    <t>6453041969</t>
  </si>
  <si>
    <t>645301001</t>
  </si>
  <si>
    <t>Детский сад комбинированного вида № 167" Ленинского района г. Саратова</t>
  </si>
  <si>
    <t>Муниципальное дошкольное образовательное учреждение "Детсий сад комбинированного вида № 167" Ленинского района г. Саратова</t>
  </si>
  <si>
    <t>Муниципальное дошкольное образовательное учреждение "Детский сад комбинированного вида № 167"Ленинского района г. Саратова</t>
  </si>
  <si>
    <t>Муниципальное дошкольное образовательное учреждение детский сад комбинированного вида № 167" Ленинского района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</si>
</sst>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000"/>
  </numFmts>
  <fonts count="5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13" fillId="0" borderId="0"/>
    <xf numFmtId="0" fontId="24" fillId="0" borderId="0"/>
    <xf numFmtId="164" fontId="13" fillId="0" borderId="0" applyFont="0" applyFill="0" applyBorder="0" applyAlignment="0" applyProtection="0"/>
  </cellStyleXfs>
  <cellXfs count="10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0" xfId="0" applyFont="1" applyAlignment="1">
      <alignment horizontal="right" indent="1"/>
    </xf>
    <xf numFmtId="0" fontId="1" fillId="0" borderId="0" xfId="0" applyFont="1"/>
    <xf numFmtId="0" fontId="1" fillId="0" borderId="13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0" borderId="0" xfId="2" applyFont="1"/>
    <xf numFmtId="0" fontId="13" fillId="0" borderId="0" xfId="2"/>
    <xf numFmtId="0" fontId="15" fillId="0" borderId="0" xfId="2" applyFont="1" applyAlignment="1">
      <alignment horizontal="center" vertical="center" wrapText="1"/>
    </xf>
    <xf numFmtId="0" fontId="1" fillId="0" borderId="0" xfId="2" applyFont="1"/>
    <xf numFmtId="0" fontId="18" fillId="2" borderId="0" xfId="2" applyFont="1" applyFill="1"/>
    <xf numFmtId="0" fontId="18" fillId="2" borderId="10" xfId="2" applyFont="1" applyFill="1" applyBorder="1"/>
    <xf numFmtId="0" fontId="6" fillId="2" borderId="3" xfId="2" applyFont="1" applyFill="1" applyBorder="1" applyAlignment="1">
      <alignment horizontal="center"/>
    </xf>
    <xf numFmtId="0" fontId="18" fillId="2" borderId="0" xfId="2" applyFont="1" applyFill="1" applyAlignment="1">
      <alignment horizontal="right" indent="1"/>
    </xf>
    <xf numFmtId="0" fontId="6" fillId="2" borderId="0" xfId="2" applyFont="1" applyFill="1" applyAlignment="1">
      <alignment horizontal="right"/>
    </xf>
    <xf numFmtId="0" fontId="18" fillId="0" borderId="0" xfId="2" applyFont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10" fontId="16" fillId="0" borderId="0" xfId="2" applyNumberFormat="1" applyFont="1"/>
    <xf numFmtId="0" fontId="20" fillId="0" borderId="0" xfId="2" applyFont="1"/>
    <xf numFmtId="0" fontId="6" fillId="0" borderId="1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0" fontId="6" fillId="0" borderId="14" xfId="2" applyFont="1" applyBorder="1" applyAlignment="1">
      <alignment wrapText="1"/>
    </xf>
    <xf numFmtId="0" fontId="6" fillId="2" borderId="0" xfId="2" applyFont="1" applyFill="1"/>
    <xf numFmtId="0" fontId="6" fillId="2" borderId="0" xfId="2" applyFont="1" applyFill="1" applyAlignment="1">
      <alignment wrapText="1"/>
    </xf>
    <xf numFmtId="0" fontId="13" fillId="0" borderId="0" xfId="2" applyAlignment="1">
      <alignment horizontal="right" indent="1"/>
    </xf>
    <xf numFmtId="0" fontId="6" fillId="0" borderId="14" xfId="2" applyFont="1" applyBorder="1" applyAlignment="1">
      <alignment horizontal="left" wrapText="1" indent="2"/>
    </xf>
    <xf numFmtId="0" fontId="6" fillId="0" borderId="13" xfId="2" applyFont="1" applyBorder="1" applyAlignment="1">
      <alignment horizontal="left" wrapText="1" indent="4"/>
    </xf>
    <xf numFmtId="0" fontId="18" fillId="0" borderId="0" xfId="2" applyFont="1" applyAlignment="1">
      <alignment horizontal="right" wrapText="1"/>
    </xf>
    <xf numFmtId="0" fontId="6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25" fillId="0" borderId="0" xfId="3" applyFont="1" applyAlignment="1">
      <alignment wrapText="1"/>
    </xf>
    <xf numFmtId="0" fontId="24" fillId="0" borderId="0" xfId="3"/>
    <xf numFmtId="0" fontId="3" fillId="0" borderId="0" xfId="3" applyFont="1"/>
    <xf numFmtId="0" fontId="3" fillId="0" borderId="0" xfId="3" applyFont="1" applyAlignment="1">
      <alignment horizontal="right"/>
    </xf>
    <xf numFmtId="0" fontId="3" fillId="0" borderId="0" xfId="3" applyFont="1" applyAlignment="1">
      <alignment wrapText="1"/>
    </xf>
    <xf numFmtId="0" fontId="26" fillId="2" borderId="0" xfId="3" applyFont="1" applyFill="1"/>
    <xf numFmtId="0" fontId="1" fillId="0" borderId="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28" fillId="0" borderId="0" xfId="3" applyFont="1"/>
    <xf numFmtId="0" fontId="1" fillId="0" borderId="14" xfId="3" applyFont="1" applyBorder="1" applyAlignment="1">
      <alignment horizontal="left" wrapText="1"/>
    </xf>
    <xf numFmtId="0" fontId="1" fillId="0" borderId="1" xfId="3" applyFont="1" applyBorder="1" applyAlignment="1">
      <alignment horizontal="center" vertical="center" wrapText="1"/>
    </xf>
    <xf numFmtId="0" fontId="24" fillId="2" borderId="0" xfId="3" applyFill="1"/>
    <xf numFmtId="0" fontId="2" fillId="0" borderId="13" xfId="3" applyFont="1" applyBorder="1"/>
    <xf numFmtId="0" fontId="30" fillId="0" borderId="0" xfId="3" applyFont="1"/>
    <xf numFmtId="0" fontId="26" fillId="0" borderId="0" xfId="2" applyFont="1"/>
    <xf numFmtId="0" fontId="6" fillId="0" borderId="0" xfId="2" applyFont="1"/>
    <xf numFmtId="0" fontId="1" fillId="0" borderId="28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Border="1"/>
    <xf numFmtId="0" fontId="6" fillId="0" borderId="8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30" fillId="0" borderId="13" xfId="3" applyFont="1" applyBorder="1"/>
    <xf numFmtId="0" fontId="7" fillId="0" borderId="13" xfId="3" applyFont="1" applyBorder="1" applyAlignment="1">
      <alignment horizontal="right"/>
    </xf>
    <xf numFmtId="0" fontId="6" fillId="2" borderId="0" xfId="2" applyFont="1" applyFill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8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0" fillId="0" borderId="13" xfId="0" applyBorder="1"/>
    <xf numFmtId="0" fontId="24" fillId="0" borderId="13" xfId="3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34" fillId="0" borderId="0" xfId="3" applyFont="1"/>
    <xf numFmtId="0" fontId="34" fillId="0" borderId="13" xfId="3" applyFont="1" applyBorder="1"/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4" fillId="0" borderId="0" xfId="3" applyAlignment="1">
      <alignment horizontal="left" vertical="top" indent="2"/>
    </xf>
    <xf numFmtId="0" fontId="10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top" wrapText="1"/>
    </xf>
    <xf numFmtId="0" fontId="12" fillId="0" borderId="0" xfId="3" applyFont="1"/>
    <xf numFmtId="0" fontId="6" fillId="2" borderId="6" xfId="2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2" fillId="0" borderId="0" xfId="0" applyFont="1"/>
    <xf numFmtId="0" fontId="7" fillId="0" borderId="2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0" fontId="1" fillId="0" borderId="3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wrapText="1"/>
    </xf>
    <xf numFmtId="0" fontId="9" fillId="0" borderId="0" xfId="0" applyFont="1"/>
    <xf numFmtId="0" fontId="37" fillId="2" borderId="0" xfId="0" applyFont="1" applyFill="1"/>
    <xf numFmtId="0" fontId="36" fillId="2" borderId="3" xfId="0" applyFont="1" applyFill="1" applyBorder="1" applyAlignment="1">
      <alignment horizontal="center"/>
    </xf>
    <xf numFmtId="0" fontId="36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vertical="top" wrapText="1"/>
    </xf>
    <xf numFmtId="49" fontId="6" fillId="0" borderId="6" xfId="2" applyNumberFormat="1" applyFont="1" applyBorder="1" applyAlignment="1">
      <alignment horizontal="center" vertical="center" wrapText="1"/>
    </xf>
    <xf numFmtId="0" fontId="6" fillId="2" borderId="0" xfId="2" applyFont="1" applyFill="1" applyAlignment="1">
      <alignment horizontal="right" wrapText="1" indent="1"/>
    </xf>
    <xf numFmtId="0" fontId="6" fillId="2" borderId="5" xfId="2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0" xfId="2" applyFont="1" applyFill="1" applyAlignment="1">
      <alignment horizontal="right" inden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17" fillId="0" borderId="0" xfId="2" applyFont="1" applyAlignment="1">
      <alignment vertical="center" wrapText="1"/>
    </xf>
    <xf numFmtId="0" fontId="1" fillId="0" borderId="0" xfId="2" applyFont="1" applyAlignment="1">
      <alignment horizontal="right" indent="1"/>
    </xf>
    <xf numFmtId="0" fontId="22" fillId="0" borderId="0" xfId="2" applyFont="1"/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14" xfId="2" applyFont="1" applyBorder="1" applyAlignment="1">
      <alignment horizontal="left" wrapText="1"/>
    </xf>
    <xf numFmtId="0" fontId="6" fillId="0" borderId="20" xfId="2" applyFont="1" applyBorder="1" applyAlignment="1">
      <alignment horizontal="center"/>
    </xf>
    <xf numFmtId="0" fontId="1" fillId="0" borderId="14" xfId="2" applyFont="1" applyBorder="1" applyAlignment="1">
      <alignment horizontal="left" wrapText="1" indent="1"/>
    </xf>
    <xf numFmtId="0" fontId="1" fillId="0" borderId="14" xfId="2" applyFont="1" applyBorder="1" applyAlignment="1">
      <alignment horizontal="left" wrapText="1" indent="2"/>
    </xf>
    <xf numFmtId="0" fontId="1" fillId="0" borderId="14" xfId="2" applyFont="1" applyBorder="1" applyAlignment="1">
      <alignment vertical="center" wrapText="1"/>
    </xf>
    <xf numFmtId="0" fontId="1" fillId="0" borderId="14" xfId="2" applyFont="1" applyBorder="1" applyAlignment="1">
      <alignment wrapText="1"/>
    </xf>
    <xf numFmtId="0" fontId="18" fillId="0" borderId="13" xfId="2" applyFont="1" applyBorder="1" applyAlignment="1">
      <alignment horizontal="center"/>
    </xf>
    <xf numFmtId="0" fontId="40" fillId="0" borderId="13" xfId="2" applyFont="1" applyBorder="1" applyAlignment="1">
      <alignment horizontal="right" wrapText="1"/>
    </xf>
    <xf numFmtId="0" fontId="18" fillId="0" borderId="0" xfId="2" applyFont="1" applyAlignment="1">
      <alignment horizontal="center"/>
    </xf>
    <xf numFmtId="0" fontId="22" fillId="0" borderId="0" xfId="2" applyFont="1" applyAlignment="1">
      <alignment horizontal="justify" wrapTex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0" xfId="2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22" fillId="0" borderId="3" xfId="2" applyFont="1" applyBorder="1" applyAlignment="1">
      <alignment horizontal="center"/>
    </xf>
    <xf numFmtId="0" fontId="22" fillId="0" borderId="6" xfId="2" applyFont="1" applyBorder="1" applyAlignment="1">
      <alignment horizontal="center"/>
    </xf>
    <xf numFmtId="0" fontId="1" fillId="0" borderId="12" xfId="2" applyFont="1" applyBorder="1" applyAlignment="1">
      <alignment horizontal="left" wrapText="1"/>
    </xf>
    <xf numFmtId="0" fontId="6" fillId="0" borderId="23" xfId="2" applyFont="1" applyBorder="1" applyAlignment="1">
      <alignment horizontal="center" wrapText="1"/>
    </xf>
    <xf numFmtId="0" fontId="6" fillId="0" borderId="13" xfId="2" applyFont="1" applyBorder="1" applyAlignment="1">
      <alignment wrapText="1"/>
    </xf>
    <xf numFmtId="0" fontId="0" fillId="0" borderId="0" xfId="0" applyAlignment="1">
      <alignment vertical="center"/>
    </xf>
    <xf numFmtId="0" fontId="22" fillId="0" borderId="2" xfId="2" applyFont="1" applyBorder="1" applyAlignment="1">
      <alignment horizontal="center"/>
    </xf>
    <xf numFmtId="0" fontId="18" fillId="0" borderId="14" xfId="2" applyFont="1" applyBorder="1" applyAlignment="1">
      <alignment horizontal="left"/>
    </xf>
    <xf numFmtId="0" fontId="1" fillId="0" borderId="12" xfId="2" applyFont="1" applyBorder="1" applyAlignment="1">
      <alignment wrapText="1"/>
    </xf>
    <xf numFmtId="0" fontId="7" fillId="0" borderId="14" xfId="2" applyFont="1" applyBorder="1" applyAlignment="1">
      <alignment horizontal="left" vertical="center" wrapText="1"/>
    </xf>
    <xf numFmtId="0" fontId="6" fillId="0" borderId="0" xfId="2" applyFont="1" applyAlignment="1">
      <alignment horizontal="left" wrapText="1"/>
    </xf>
    <xf numFmtId="0" fontId="22" fillId="0" borderId="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1" fontId="22" fillId="0" borderId="3" xfId="2" applyNumberFormat="1" applyFont="1" applyBorder="1" applyAlignment="1">
      <alignment horizontal="center"/>
    </xf>
    <xf numFmtId="1" fontId="22" fillId="0" borderId="6" xfId="2" applyNumberFormat="1" applyFont="1" applyBorder="1" applyAlignment="1">
      <alignment horizontal="center"/>
    </xf>
    <xf numFmtId="0" fontId="43" fillId="0" borderId="14" xfId="2" applyFont="1" applyBorder="1" applyAlignment="1">
      <alignment horizontal="left" wrapText="1"/>
    </xf>
    <xf numFmtId="0" fontId="10" fillId="0" borderId="14" xfId="2" applyFont="1" applyBorder="1" applyAlignment="1">
      <alignment vertical="center" wrapText="1"/>
    </xf>
    <xf numFmtId="0" fontId="10" fillId="0" borderId="14" xfId="2" applyFont="1" applyBorder="1" applyAlignment="1">
      <alignment horizontal="left" wrapText="1" indent="1"/>
    </xf>
    <xf numFmtId="0" fontId="10" fillId="0" borderId="14" xfId="2" applyFont="1" applyBorder="1" applyAlignment="1">
      <alignment wrapText="1"/>
    </xf>
    <xf numFmtId="0" fontId="44" fillId="0" borderId="13" xfId="2" applyFont="1" applyBorder="1" applyAlignment="1">
      <alignment horizontal="left" vertical="center" wrapText="1"/>
    </xf>
    <xf numFmtId="0" fontId="44" fillId="0" borderId="14" xfId="2" applyFont="1" applyBorder="1" applyAlignment="1">
      <alignment horizontal="left" vertical="center" wrapText="1"/>
    </xf>
    <xf numFmtId="0" fontId="43" fillId="0" borderId="0" xfId="2" applyFont="1" applyAlignment="1">
      <alignment horizontal="right" wrapText="1"/>
    </xf>
    <xf numFmtId="0" fontId="42" fillId="0" borderId="13" xfId="2" applyFont="1" applyBorder="1" applyAlignment="1">
      <alignment horizontal="right" wrapText="1"/>
    </xf>
    <xf numFmtId="0" fontId="42" fillId="0" borderId="0" xfId="2" applyFont="1" applyAlignment="1">
      <alignment horizontal="center"/>
    </xf>
    <xf numFmtId="0" fontId="41" fillId="0" borderId="0" xfId="2" applyFont="1"/>
    <xf numFmtId="0" fontId="7" fillId="0" borderId="13" xfId="2" applyFont="1" applyBorder="1" applyAlignment="1">
      <alignment horizontal="left" vertical="center" wrapText="1"/>
    </xf>
    <xf numFmtId="0" fontId="29" fillId="2" borderId="0" xfId="0" applyFont="1" applyFill="1" applyAlignment="1">
      <alignment vertical="top" wrapText="1"/>
    </xf>
    <xf numFmtId="0" fontId="6" fillId="2" borderId="0" xfId="0" applyFont="1" applyFill="1"/>
    <xf numFmtId="49" fontId="6" fillId="2" borderId="0" xfId="0" applyNumberFormat="1" applyFont="1" applyFill="1"/>
    <xf numFmtId="0" fontId="18" fillId="2" borderId="0" xfId="0" applyFont="1" applyFill="1"/>
    <xf numFmtId="0" fontId="18" fillId="2" borderId="10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right" wrapText="1" inden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inden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wrapText="1"/>
    </xf>
    <xf numFmtId="0" fontId="45" fillId="2" borderId="0" xfId="0" applyFont="1" applyFill="1" applyAlignment="1">
      <alignment horizontal="left" wrapText="1" indent="2"/>
    </xf>
    <xf numFmtId="49" fontId="22" fillId="8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4" fontId="22" fillId="2" borderId="0" xfId="0" applyNumberFormat="1" applyFont="1" applyFill="1"/>
    <xf numFmtId="0" fontId="6" fillId="2" borderId="14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 indent="2"/>
    </xf>
    <xf numFmtId="0" fontId="6" fillId="2" borderId="14" xfId="0" applyFont="1" applyFill="1" applyBorder="1" applyAlignment="1">
      <alignment horizontal="left" wrapText="1" indent="2"/>
    </xf>
    <xf numFmtId="0" fontId="22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49" fontId="6" fillId="8" borderId="0" xfId="0" applyNumberFormat="1" applyFont="1" applyFill="1"/>
    <xf numFmtId="0" fontId="26" fillId="0" borderId="13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18" fillId="0" borderId="0" xfId="2" applyFont="1"/>
    <xf numFmtId="0" fontId="6" fillId="0" borderId="0" xfId="2" applyFont="1" applyAlignment="1">
      <alignment horizontal="right" indent="1"/>
    </xf>
    <xf numFmtId="49" fontId="6" fillId="0" borderId="2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47" fillId="0" borderId="2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1" xfId="2" applyFont="1" applyBorder="1"/>
    <xf numFmtId="49" fontId="6" fillId="0" borderId="25" xfId="0" applyNumberFormat="1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18" fillId="2" borderId="12" xfId="0" applyFont="1" applyFill="1" applyBorder="1" applyAlignment="1">
      <alignment horizontal="right" wrapText="1" indent="1"/>
    </xf>
    <xf numFmtId="4" fontId="6" fillId="0" borderId="1" xfId="0" applyNumberFormat="1" applyFont="1" applyBorder="1" applyAlignment="1">
      <alignment horizontal="center"/>
    </xf>
    <xf numFmtId="4" fontId="6" fillId="0" borderId="30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8" fillId="6" borderId="1" xfId="0" applyNumberFormat="1" applyFont="1" applyFill="1" applyBorder="1" applyAlignment="1">
      <alignment horizontal="right" wrapText="1"/>
    </xf>
    <xf numFmtId="4" fontId="6" fillId="6" borderId="21" xfId="0" applyNumberFormat="1" applyFont="1" applyFill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8" fillId="6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center" wrapText="1"/>
    </xf>
    <xf numFmtId="4" fontId="6" fillId="0" borderId="1" xfId="2" applyNumberFormat="1" applyFont="1" applyBorder="1" applyAlignment="1">
      <alignment horizontal="right"/>
    </xf>
    <xf numFmtId="4" fontId="6" fillId="6" borderId="1" xfId="2" applyNumberFormat="1" applyFont="1" applyFill="1" applyBorder="1" applyAlignment="1">
      <alignment horizontal="right" wrapText="1"/>
    </xf>
    <xf numFmtId="4" fontId="6" fillId="0" borderId="1" xfId="2" applyNumberFormat="1" applyFont="1" applyBorder="1" applyAlignment="1">
      <alignment horizontal="right" wrapText="1"/>
    </xf>
    <xf numFmtId="4" fontId="18" fillId="6" borderId="1" xfId="2" applyNumberFormat="1" applyFont="1" applyFill="1" applyBorder="1" applyAlignment="1">
      <alignment horizontal="right" wrapText="1"/>
    </xf>
    <xf numFmtId="0" fontId="6" fillId="0" borderId="6" xfId="2" applyFont="1" applyBorder="1" applyAlignment="1">
      <alignment horizontal="center" wrapText="1"/>
    </xf>
    <xf numFmtId="0" fontId="18" fillId="0" borderId="1" xfId="2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8" fillId="6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Border="1"/>
    <xf numFmtId="49" fontId="6" fillId="0" borderId="17" xfId="0" applyNumberFormat="1" applyFont="1" applyBorder="1"/>
    <xf numFmtId="49" fontId="6" fillId="0" borderId="19" xfId="0" applyNumberFormat="1" applyFont="1" applyBorder="1"/>
    <xf numFmtId="49" fontId="6" fillId="0" borderId="15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3" xfId="0" applyFont="1" applyBorder="1" applyAlignment="1">
      <alignment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2" applyFont="1" applyAlignment="1">
      <alignment horizontal="right" wrapText="1" indent="1"/>
    </xf>
    <xf numFmtId="49" fontId="6" fillId="0" borderId="15" xfId="2" applyNumberFormat="1" applyFont="1" applyBorder="1" applyAlignment="1">
      <alignment horizontal="center" wrapText="1"/>
    </xf>
    <xf numFmtId="0" fontId="6" fillId="0" borderId="16" xfId="2" applyFont="1" applyBorder="1" applyAlignment="1">
      <alignment horizontal="center"/>
    </xf>
    <xf numFmtId="0" fontId="18" fillId="0" borderId="0" xfId="2" applyFont="1" applyAlignment="1">
      <alignment horizontal="right" indent="1"/>
    </xf>
    <xf numFmtId="0" fontId="6" fillId="0" borderId="18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6" fillId="0" borderId="19" xfId="2" applyFont="1" applyBorder="1" applyAlignment="1">
      <alignment horizontal="center"/>
    </xf>
    <xf numFmtId="0" fontId="18" fillId="0" borderId="13" xfId="2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21" fillId="0" borderId="14" xfId="2" applyFont="1" applyBorder="1" applyAlignment="1">
      <alignment wrapText="1"/>
    </xf>
    <xf numFmtId="0" fontId="6" fillId="0" borderId="5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49" fontId="5" fillId="0" borderId="22" xfId="2" applyNumberFormat="1" applyFont="1" applyBorder="1" applyAlignment="1">
      <alignment horizontal="center"/>
    </xf>
    <xf numFmtId="0" fontId="6" fillId="0" borderId="34" xfId="2" applyFont="1" applyBorder="1"/>
    <xf numFmtId="49" fontId="6" fillId="0" borderId="28" xfId="2" applyNumberFormat="1" applyFont="1" applyBorder="1"/>
    <xf numFmtId="0" fontId="6" fillId="0" borderId="4" xfId="2" applyFont="1" applyBorder="1" applyAlignment="1">
      <alignment wrapText="1"/>
    </xf>
    <xf numFmtId="0" fontId="6" fillId="0" borderId="11" xfId="2" applyFont="1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6" fillId="0" borderId="3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6" fillId="0" borderId="36" xfId="2" applyFont="1" applyBorder="1" applyAlignment="1">
      <alignment horizontal="center" wrapText="1"/>
    </xf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horizontal="center" wrapText="1"/>
    </xf>
    <xf numFmtId="0" fontId="6" fillId="0" borderId="14" xfId="2" applyFont="1" applyBorder="1" applyAlignment="1">
      <alignment horizontal="center" wrapText="1"/>
    </xf>
    <xf numFmtId="0" fontId="6" fillId="0" borderId="29" xfId="2" applyFont="1" applyBorder="1" applyAlignment="1">
      <alignment horizontal="center" wrapText="1"/>
    </xf>
    <xf numFmtId="0" fontId="18" fillId="0" borderId="38" xfId="2" applyFont="1" applyBorder="1" applyAlignment="1">
      <alignment horizontal="center" wrapText="1"/>
    </xf>
    <xf numFmtId="49" fontId="18" fillId="0" borderId="25" xfId="2" applyNumberFormat="1" applyFont="1" applyBorder="1" applyAlignment="1">
      <alignment horizontal="left" vertical="top" wrapText="1"/>
    </xf>
    <xf numFmtId="0" fontId="6" fillId="0" borderId="39" xfId="2" applyFont="1" applyBorder="1" applyAlignment="1">
      <alignment horizontal="center"/>
    </xf>
    <xf numFmtId="49" fontId="18" fillId="0" borderId="30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0" xfId="2" applyFont="1"/>
    <xf numFmtId="49" fontId="6" fillId="0" borderId="16" xfId="2" applyNumberFormat="1" applyFont="1" applyBorder="1" applyAlignment="1">
      <alignment horizontal="center"/>
    </xf>
    <xf numFmtId="49" fontId="6" fillId="0" borderId="18" xfId="2" applyNumberFormat="1" applyFont="1" applyBorder="1" applyAlignment="1">
      <alignment horizontal="center"/>
    </xf>
    <xf numFmtId="49" fontId="6" fillId="0" borderId="19" xfId="2" applyNumberFormat="1" applyFont="1" applyBorder="1" applyAlignment="1">
      <alignment horizontal="center"/>
    </xf>
    <xf numFmtId="0" fontId="18" fillId="0" borderId="10" xfId="2" applyFont="1" applyBorder="1"/>
    <xf numFmtId="4" fontId="6" fillId="0" borderId="1" xfId="2" applyNumberFormat="1" applyFont="1" applyBorder="1" applyAlignment="1">
      <alignment vertical="center"/>
    </xf>
    <xf numFmtId="4" fontId="6" fillId="6" borderId="1" xfId="2" applyNumberFormat="1" applyFont="1" applyFill="1" applyBorder="1" applyAlignment="1">
      <alignment vertical="center" wrapText="1"/>
    </xf>
    <xf numFmtId="4" fontId="6" fillId="0" borderId="1" xfId="2" applyNumberFormat="1" applyFont="1" applyBorder="1" applyAlignment="1">
      <alignment vertical="center" wrapText="1"/>
    </xf>
    <xf numFmtId="4" fontId="48" fillId="0" borderId="1" xfId="2" applyNumberFormat="1" applyFont="1" applyBorder="1" applyAlignment="1">
      <alignment vertical="center"/>
    </xf>
    <xf numFmtId="4" fontId="6" fillId="0" borderId="1" xfId="2" applyNumberFormat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6" fillId="0" borderId="13" xfId="2" applyFont="1" applyBorder="1"/>
    <xf numFmtId="0" fontId="6" fillId="2" borderId="12" xfId="2" applyFont="1" applyFill="1" applyBorder="1" applyAlignment="1">
      <alignment horizontal="left" wrapText="1"/>
    </xf>
    <xf numFmtId="0" fontId="6" fillId="2" borderId="14" xfId="2" applyFont="1" applyFill="1" applyBorder="1" applyAlignment="1">
      <alignment horizontal="left" wrapText="1" indent="2"/>
    </xf>
    <xf numFmtId="0" fontId="6" fillId="2" borderId="55" xfId="2" applyFont="1" applyFill="1" applyBorder="1" applyAlignment="1">
      <alignment horizontal="left" wrapText="1" indent="3"/>
    </xf>
    <xf numFmtId="0" fontId="6" fillId="2" borderId="56" xfId="2" applyFont="1" applyFill="1" applyBorder="1" applyAlignment="1">
      <alignment horizontal="left" wrapText="1"/>
    </xf>
    <xf numFmtId="0" fontId="6" fillId="2" borderId="14" xfId="2" applyFont="1" applyFill="1" applyBorder="1" applyAlignment="1">
      <alignment horizontal="left" wrapText="1"/>
    </xf>
    <xf numFmtId="0" fontId="18" fillId="2" borderId="12" xfId="2" applyFont="1" applyFill="1" applyBorder="1" applyAlignment="1">
      <alignment horizontal="right" wrapText="1" indent="1"/>
    </xf>
    <xf numFmtId="49" fontId="18" fillId="2" borderId="1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Border="1" applyAlignment="1">
      <alignment horizontal="right" vertical="center"/>
    </xf>
    <xf numFmtId="4" fontId="18" fillId="6" borderId="1" xfId="2" applyNumberFormat="1" applyFont="1" applyFill="1" applyBorder="1" applyAlignment="1">
      <alignment horizontal="right" vertical="center" wrapText="1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" fillId="0" borderId="25" xfId="2" applyFont="1" applyBorder="1" applyAlignment="1">
      <alignment horizontal="center" vertical="center"/>
    </xf>
    <xf numFmtId="0" fontId="1" fillId="0" borderId="33" xfId="2" applyFont="1" applyBorder="1" applyAlignment="1">
      <alignment horizontal="right" wrapText="1" indent="1"/>
    </xf>
    <xf numFmtId="0" fontId="1" fillId="0" borderId="0" xfId="2" applyFont="1" applyAlignment="1">
      <alignment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64" fontId="6" fillId="0" borderId="5" xfId="4" applyFont="1" applyFill="1" applyBorder="1" applyAlignment="1">
      <alignment horizontal="center" vertical="center" wrapText="1"/>
    </xf>
    <xf numFmtId="164" fontId="6" fillId="0" borderId="29" xfId="4" applyFont="1" applyFill="1" applyBorder="1" applyAlignment="1"/>
    <xf numFmtId="49" fontId="6" fillId="0" borderId="23" xfId="2" applyNumberFormat="1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0" fontId="6" fillId="0" borderId="4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164" fontId="6" fillId="0" borderId="5" xfId="4" applyFont="1" applyFill="1" applyBorder="1" applyAlignment="1">
      <alignment horizontal="center" vertical="center"/>
    </xf>
    <xf numFmtId="164" fontId="6" fillId="0" borderId="5" xfId="4" applyFont="1" applyFill="1" applyBorder="1" applyAlignment="1">
      <alignment vertical="center"/>
    </xf>
    <xf numFmtId="0" fontId="18" fillId="0" borderId="12" xfId="2" applyFont="1" applyBorder="1" applyAlignment="1">
      <alignment horizontal="right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49" fontId="6" fillId="0" borderId="39" xfId="2" applyNumberFormat="1" applyFont="1" applyBorder="1" applyAlignment="1">
      <alignment horizontal="center" vertical="center"/>
    </xf>
    <xf numFmtId="49" fontId="6" fillId="0" borderId="44" xfId="2" applyNumberFormat="1" applyFont="1" applyBorder="1" applyAlignment="1">
      <alignment horizontal="center" vertical="center"/>
    </xf>
    <xf numFmtId="0" fontId="18" fillId="0" borderId="0" xfId="2" applyFont="1" applyAlignment="1">
      <alignment horizontal="right"/>
    </xf>
    <xf numFmtId="0" fontId="6" fillId="0" borderId="0" xfId="2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1" fontId="6" fillId="0" borderId="15" xfId="1" applyNumberFormat="1" applyFont="1" applyBorder="1" applyAlignment="1">
      <alignment horizontal="center" vertical="center" wrapText="1"/>
    </xf>
    <xf numFmtId="1" fontId="6" fillId="0" borderId="16" xfId="2" applyNumberFormat="1" applyFont="1" applyBorder="1"/>
    <xf numFmtId="1" fontId="6" fillId="0" borderId="19" xfId="2" applyNumberFormat="1" applyFont="1" applyBorder="1"/>
    <xf numFmtId="4" fontId="1" fillId="6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29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42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23" xfId="0" applyNumberFormat="1" applyFont="1" applyBorder="1" applyAlignment="1">
      <alignment vertical="center" wrapText="1"/>
    </xf>
    <xf numFmtId="49" fontId="1" fillId="0" borderId="29" xfId="0" applyNumberFormat="1" applyFont="1" applyBorder="1" applyAlignment="1">
      <alignment vertical="center" wrapText="1"/>
    </xf>
    <xf numFmtId="49" fontId="6" fillId="0" borderId="23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" fontId="1" fillId="7" borderId="21" xfId="0" applyNumberFormat="1" applyFont="1" applyFill="1" applyBorder="1" applyAlignment="1">
      <alignment horizontal="center" wrapText="1"/>
    </xf>
    <xf numFmtId="4" fontId="1" fillId="7" borderId="2" xfId="0" applyNumberFormat="1" applyFont="1" applyFill="1" applyBorder="1" applyAlignment="1">
      <alignment horizontal="center" wrapText="1"/>
    </xf>
    <xf numFmtId="4" fontId="1" fillId="6" borderId="21" xfId="0" applyNumberFormat="1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12" xfId="0" applyFont="1" applyBorder="1" applyAlignment="1">
      <alignment horizontal="center" wrapText="1"/>
    </xf>
    <xf numFmtId="49" fontId="6" fillId="0" borderId="41" xfId="0" applyNumberFormat="1" applyFont="1" applyBorder="1" applyAlignment="1">
      <alignment horizontal="center" wrapText="1"/>
    </xf>
    <xf numFmtId="0" fontId="1" fillId="0" borderId="2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6" fillId="0" borderId="24" xfId="0" applyNumberFormat="1" applyFont="1" applyBorder="1" applyAlignment="1">
      <alignment horizontal="center" wrapText="1"/>
    </xf>
    <xf numFmtId="49" fontId="6" fillId="2" borderId="19" xfId="0" applyNumberFormat="1" applyFont="1" applyFill="1" applyBorder="1"/>
    <xf numFmtId="4" fontId="6" fillId="6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6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5" fillId="0" borderId="0" xfId="1" applyNumberFormat="1" applyFont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right" indent="1"/>
    </xf>
    <xf numFmtId="0" fontId="8" fillId="0" borderId="12" xfId="0" applyFont="1" applyBorder="1"/>
    <xf numFmtId="0" fontId="6" fillId="0" borderId="12" xfId="0" applyFont="1" applyBorder="1"/>
    <xf numFmtId="0" fontId="1" fillId="0" borderId="1" xfId="0" applyFont="1" applyBorder="1" applyAlignment="1">
      <alignment wrapText="1"/>
    </xf>
    <xf numFmtId="49" fontId="1" fillId="5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" fontId="35" fillId="0" borderId="1" xfId="0" applyNumberFormat="1" applyFont="1" applyBorder="1"/>
    <xf numFmtId="4" fontId="8" fillId="0" borderId="1" xfId="0" applyNumberFormat="1" applyFont="1" applyBorder="1"/>
    <xf numFmtId="0" fontId="7" fillId="0" borderId="1" xfId="0" applyFont="1" applyBorder="1" applyAlignment="1">
      <alignment wrapText="1"/>
    </xf>
    <xf numFmtId="0" fontId="1" fillId="0" borderId="6" xfId="3" applyFont="1" applyBorder="1" applyAlignment="1">
      <alignment horizontal="center" vertical="center" wrapText="1"/>
    </xf>
    <xf numFmtId="49" fontId="36" fillId="0" borderId="15" xfId="0" applyNumberFormat="1" applyFont="1" applyBorder="1" applyAlignment="1">
      <alignment horizontal="center" wrapText="1"/>
    </xf>
    <xf numFmtId="49" fontId="36" fillId="0" borderId="16" xfId="0" applyNumberFormat="1" applyFont="1" applyBorder="1" applyAlignment="1">
      <alignment horizontal="center"/>
    </xf>
    <xf numFmtId="49" fontId="36" fillId="0" borderId="19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46" fillId="0" borderId="1" xfId="0" applyFont="1" applyBorder="1"/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37" fillId="0" borderId="0" xfId="0" applyFont="1"/>
    <xf numFmtId="0" fontId="37" fillId="0" borderId="10" xfId="0" applyFont="1" applyBorder="1"/>
    <xf numFmtId="0" fontId="36" fillId="0" borderId="3" xfId="0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 wrapText="1" indent="1"/>
    </xf>
    <xf numFmtId="0" fontId="36" fillId="0" borderId="0" xfId="0" applyFont="1" applyAlignment="1">
      <alignment horizontal="right" indent="1"/>
    </xf>
    <xf numFmtId="0" fontId="36" fillId="0" borderId="0" xfId="0" applyFont="1" applyAlignment="1">
      <alignment horizontal="right"/>
    </xf>
    <xf numFmtId="0" fontId="46" fillId="0" borderId="0" xfId="0" applyFont="1"/>
    <xf numFmtId="0" fontId="1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50" fillId="0" borderId="0" xfId="0" applyFont="1"/>
    <xf numFmtId="0" fontId="50" fillId="0" borderId="13" xfId="0" applyFont="1" applyBorder="1"/>
    <xf numFmtId="49" fontId="49" fillId="0" borderId="13" xfId="0" applyNumberFormat="1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 wrapText="1"/>
    </xf>
    <xf numFmtId="0" fontId="51" fillId="0" borderId="0" xfId="0" applyFont="1"/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2" fillId="0" borderId="12" xfId="2" applyFont="1" applyBorder="1"/>
    <xf numFmtId="0" fontId="6" fillId="0" borderId="9" xfId="2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4" fontId="6" fillId="6" borderId="1" xfId="2" applyNumberFormat="1" applyFont="1" applyFill="1" applyBorder="1" applyAlignment="1">
      <alignment horizontal="center" wrapText="1"/>
    </xf>
    <xf numFmtId="4" fontId="6" fillId="6" borderId="1" xfId="2" applyNumberFormat="1" applyFont="1" applyFill="1" applyBorder="1" applyAlignment="1">
      <alignment horizontal="center"/>
    </xf>
    <xf numFmtId="4" fontId="18" fillId="6" borderId="1" xfId="2" applyNumberFormat="1" applyFont="1" applyFill="1" applyBorder="1" applyAlignment="1">
      <alignment horizontal="center" wrapText="1"/>
    </xf>
    <xf numFmtId="3" fontId="6" fillId="6" borderId="1" xfId="2" applyNumberFormat="1" applyFont="1" applyFill="1" applyBorder="1" applyAlignment="1">
      <alignment horizontal="center" wrapText="1"/>
    </xf>
    <xf numFmtId="3" fontId="6" fillId="0" borderId="1" xfId="2" applyNumberFormat="1" applyFont="1" applyBorder="1" applyAlignment="1">
      <alignment horizontal="center"/>
    </xf>
    <xf numFmtId="3" fontId="18" fillId="6" borderId="1" xfId="2" applyNumberFormat="1" applyFont="1" applyFill="1" applyBorder="1" applyAlignment="1">
      <alignment horizontal="center" wrapText="1"/>
    </xf>
    <xf numFmtId="0" fontId="1" fillId="0" borderId="0" xfId="2" applyFont="1" applyAlignment="1">
      <alignment horizontal="right" wrapText="1" indent="1"/>
    </xf>
    <xf numFmtId="49" fontId="6" fillId="0" borderId="17" xfId="2" applyNumberFormat="1" applyFont="1" applyBorder="1" applyAlignment="1">
      <alignment horizontal="center"/>
    </xf>
    <xf numFmtId="3" fontId="41" fillId="0" borderId="1" xfId="2" applyNumberFormat="1" applyFont="1" applyBorder="1" applyAlignment="1">
      <alignment horizontal="center"/>
    </xf>
    <xf numFmtId="3" fontId="41" fillId="6" borderId="1" xfId="2" applyNumberFormat="1" applyFont="1" applyFill="1" applyBorder="1" applyAlignment="1">
      <alignment horizontal="center" wrapText="1"/>
    </xf>
    <xf numFmtId="3" fontId="42" fillId="6" borderId="1" xfId="2" applyNumberFormat="1" applyFont="1" applyFill="1" applyBorder="1" applyAlignment="1">
      <alignment horizontal="center" wrapText="1"/>
    </xf>
    <xf numFmtId="3" fontId="41" fillId="0" borderId="1" xfId="2" applyNumberFormat="1" applyFont="1" applyBorder="1" applyAlignment="1">
      <alignment horizontal="center" wrapText="1"/>
    </xf>
    <xf numFmtId="1" fontId="6" fillId="6" borderId="1" xfId="2" applyNumberFormat="1" applyFont="1" applyFill="1" applyBorder="1" applyAlignment="1">
      <alignment horizontal="center" wrapText="1"/>
    </xf>
    <xf numFmtId="1" fontId="6" fillId="0" borderId="1" xfId="2" applyNumberFormat="1" applyFont="1" applyBorder="1" applyAlignment="1">
      <alignment horizontal="center"/>
    </xf>
    <xf numFmtId="1" fontId="6" fillId="0" borderId="1" xfId="2" applyNumberFormat="1" applyFont="1" applyBorder="1" applyAlignment="1">
      <alignment horizontal="center" wrapText="1"/>
    </xf>
    <xf numFmtId="1" fontId="18" fillId="6" borderId="1" xfId="2" applyNumberFormat="1" applyFont="1" applyFill="1" applyBorder="1" applyAlignment="1">
      <alignment horizontal="center" wrapText="1"/>
    </xf>
    <xf numFmtId="1" fontId="41" fillId="6" borderId="1" xfId="2" applyNumberFormat="1" applyFont="1" applyFill="1" applyBorder="1" applyAlignment="1">
      <alignment horizontal="center" wrapText="1"/>
    </xf>
    <xf numFmtId="1" fontId="42" fillId="6" borderId="1" xfId="2" applyNumberFormat="1" applyFont="1" applyFill="1" applyBorder="1" applyAlignment="1">
      <alignment horizontal="center" wrapText="1"/>
    </xf>
    <xf numFmtId="1" fontId="22" fillId="0" borderId="1" xfId="2" applyNumberFormat="1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43" fillId="0" borderId="1" xfId="2" applyFont="1" applyBorder="1" applyAlignment="1">
      <alignment horizontal="center"/>
    </xf>
    <xf numFmtId="0" fontId="22" fillId="0" borderId="1" xfId="2" applyFont="1" applyBorder="1" applyAlignment="1">
      <alignment horizontal="center" wrapText="1"/>
    </xf>
    <xf numFmtId="0" fontId="43" fillId="0" borderId="1" xfId="2" applyFont="1" applyBorder="1" applyAlignment="1">
      <alignment horizontal="center" wrapText="1"/>
    </xf>
    <xf numFmtId="4" fontId="41" fillId="6" borderId="1" xfId="2" applyNumberFormat="1" applyFont="1" applyFill="1" applyBorder="1" applyAlignment="1">
      <alignment horizontal="center" wrapText="1"/>
    </xf>
    <xf numFmtId="4" fontId="42" fillId="6" borderId="1" xfId="2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indent="1"/>
    </xf>
    <xf numFmtId="0" fontId="6" fillId="0" borderId="0" xfId="0" applyFont="1" applyAlignment="1">
      <alignment horizontal="right"/>
    </xf>
    <xf numFmtId="0" fontId="26" fillId="0" borderId="16" xfId="3" applyFont="1" applyBorder="1"/>
    <xf numFmtId="0" fontId="26" fillId="0" borderId="33" xfId="3" applyFont="1" applyBorder="1"/>
    <xf numFmtId="0" fontId="26" fillId="0" borderId="17" xfId="3" applyFont="1" applyBorder="1"/>
    <xf numFmtId="0" fontId="6" fillId="0" borderId="33" xfId="3" applyFont="1" applyBorder="1"/>
    <xf numFmtId="0" fontId="26" fillId="0" borderId="19" xfId="3" applyFont="1" applyBorder="1"/>
    <xf numFmtId="0" fontId="6" fillId="0" borderId="0" xfId="3" applyFont="1"/>
    <xf numFmtId="0" fontId="26" fillId="0" borderId="0" xfId="3" applyFont="1"/>
    <xf numFmtId="0" fontId="6" fillId="0" borderId="10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53" fillId="0" borderId="0" xfId="3" applyFont="1"/>
    <xf numFmtId="0" fontId="53" fillId="0" borderId="0" xfId="3" applyFont="1" applyAlignment="1">
      <alignment horizontal="center"/>
    </xf>
    <xf numFmtId="0" fontId="26" fillId="0" borderId="1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6" fillId="0" borderId="0" xfId="3" applyFont="1" applyAlignment="1">
      <alignment horizontal="right" indent="1"/>
    </xf>
    <xf numFmtId="0" fontId="49" fillId="0" borderId="0" xfId="3" applyFont="1"/>
    <xf numFmtId="0" fontId="49" fillId="0" borderId="0" xfId="3" applyFont="1" applyAlignment="1">
      <alignment horizontal="right"/>
    </xf>
    <xf numFmtId="49" fontId="26" fillId="0" borderId="15" xfId="1" applyNumberFormat="1" applyFont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49" fillId="0" borderId="0" xfId="3" applyFont="1" applyAlignment="1">
      <alignment wrapText="1"/>
    </xf>
    <xf numFmtId="0" fontId="49" fillId="0" borderId="0" xfId="3" applyFont="1" applyAlignment="1">
      <alignment horizontal="right" wrapText="1"/>
    </xf>
    <xf numFmtId="0" fontId="49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9" fontId="6" fillId="0" borderId="16" xfId="3" applyNumberFormat="1" applyFont="1" applyBorder="1"/>
    <xf numFmtId="49" fontId="6" fillId="0" borderId="19" xfId="3" applyNumberFormat="1" applyFont="1" applyBorder="1"/>
    <xf numFmtId="0" fontId="7" fillId="0" borderId="12" xfId="3" applyFont="1" applyBorder="1" applyAlignment="1">
      <alignment horizontal="right"/>
    </xf>
    <xf numFmtId="0" fontId="1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vertical="center"/>
    </xf>
    <xf numFmtId="4" fontId="6" fillId="6" borderId="1" xfId="3" applyNumberFormat="1" applyFont="1" applyFill="1" applyBorder="1" applyAlignment="1">
      <alignment horizontal="center" wrapText="1"/>
    </xf>
    <xf numFmtId="4" fontId="1" fillId="0" borderId="1" xfId="3" applyNumberFormat="1" applyFont="1" applyBorder="1" applyAlignment="1">
      <alignment horizontal="center" wrapText="1"/>
    </xf>
    <xf numFmtId="4" fontId="1" fillId="6" borderId="1" xfId="3" applyNumberFormat="1" applyFont="1" applyFill="1" applyBorder="1" applyAlignment="1">
      <alignment horizontal="center" wrapText="1"/>
    </xf>
    <xf numFmtId="4" fontId="7" fillId="6" borderId="1" xfId="3" applyNumberFormat="1" applyFont="1" applyFill="1" applyBorder="1" applyAlignment="1">
      <alignment horizontal="center" wrapText="1"/>
    </xf>
    <xf numFmtId="0" fontId="1" fillId="0" borderId="14" xfId="3" applyFont="1" applyBorder="1" applyAlignment="1">
      <alignment wrapText="1"/>
    </xf>
    <xf numFmtId="0" fontId="1" fillId="0" borderId="1" xfId="3" applyFont="1" applyBorder="1" applyAlignment="1">
      <alignment horizontal="center" wrapText="1"/>
    </xf>
    <xf numFmtId="0" fontId="1" fillId="2" borderId="1" xfId="3" applyFont="1" applyFill="1" applyBorder="1" applyAlignment="1">
      <alignment horizontal="center" wrapText="1"/>
    </xf>
    <xf numFmtId="4" fontId="1" fillId="6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4" fontId="54" fillId="0" borderId="1" xfId="3" applyNumberFormat="1" applyFont="1" applyBorder="1" applyAlignment="1">
      <alignment horizontal="center" vertical="center"/>
    </xf>
    <xf numFmtId="4" fontId="7" fillId="6" borderId="1" xfId="3" applyNumberFormat="1" applyFont="1" applyFill="1" applyBorder="1" applyAlignment="1">
      <alignment horizontal="center" vertical="center" wrapText="1"/>
    </xf>
    <xf numFmtId="4" fontId="54" fillId="0" borderId="1" xfId="3" applyNumberFormat="1" applyFont="1" applyBorder="1" applyAlignment="1">
      <alignment horizontal="center"/>
    </xf>
    <xf numFmtId="0" fontId="1" fillId="0" borderId="14" xfId="3" applyFont="1" applyBorder="1" applyAlignment="1">
      <alignment vertical="top" wrapText="1"/>
    </xf>
    <xf numFmtId="0" fontId="7" fillId="0" borderId="1" xfId="3" applyFont="1" applyBorder="1" applyAlignment="1">
      <alignment horizontal="center"/>
    </xf>
    <xf numFmtId="4" fontId="30" fillId="0" borderId="1" xfId="3" applyNumberFormat="1" applyFont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/>
    <xf numFmtId="0" fontId="18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49" fontId="6" fillId="2" borderId="14" xfId="0" applyNumberFormat="1" applyFont="1" applyFill="1" applyBorder="1" applyAlignment="1">
      <alignment horizontal="left" wrapText="1" indent="2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left" wrapText="1"/>
    </xf>
    <xf numFmtId="49" fontId="18" fillId="2" borderId="12" xfId="0" applyNumberFormat="1" applyFont="1" applyFill="1" applyBorder="1" applyAlignment="1">
      <alignment horizontal="right" indent="1"/>
    </xf>
    <xf numFmtId="0" fontId="18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0" fillId="2" borderId="1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3" xfId="0" applyBorder="1"/>
    <xf numFmtId="0" fontId="10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/>
    </xf>
    <xf numFmtId="49" fontId="10" fillId="0" borderId="12" xfId="0" applyNumberFormat="1" applyFont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0" fontId="3" fillId="0" borderId="13" xfId="0" applyFont="1" applyBorder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6" fillId="0" borderId="17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7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right" wrapText="1" indent="1"/>
    </xf>
    <xf numFmtId="0" fontId="6" fillId="0" borderId="33" xfId="2" applyFont="1" applyBorder="1" applyAlignment="1">
      <alignment horizontal="right" wrapText="1" indent="1"/>
    </xf>
    <xf numFmtId="0" fontId="6" fillId="0" borderId="14" xfId="2" applyFont="1" applyBorder="1" applyAlignment="1">
      <alignment horizontal="center" wrapText="1"/>
    </xf>
    <xf numFmtId="49" fontId="6" fillId="0" borderId="14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0" fontId="17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0" fillId="0" borderId="0" xfId="2" applyFont="1"/>
    <xf numFmtId="49" fontId="6" fillId="0" borderId="6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49" fontId="6" fillId="0" borderId="27" xfId="2" applyNumberFormat="1" applyFont="1" applyBorder="1" applyAlignment="1">
      <alignment horizontal="center" vertical="center" wrapText="1"/>
    </xf>
    <xf numFmtId="0" fontId="18" fillId="0" borderId="12" xfId="2" applyFont="1" applyBorder="1" applyAlignment="1">
      <alignment horizontal="right" wrapText="1"/>
    </xf>
    <xf numFmtId="0" fontId="18" fillId="0" borderId="37" xfId="2" applyFont="1" applyBorder="1" applyAlignment="1">
      <alignment horizontal="right" wrapText="1"/>
    </xf>
    <xf numFmtId="0" fontId="22" fillId="0" borderId="0" xfId="2" applyFont="1" applyAlignment="1">
      <alignment horizontal="left" wrapText="1"/>
    </xf>
    <xf numFmtId="0" fontId="20" fillId="0" borderId="0" xfId="2" applyFont="1" applyAlignment="1">
      <alignment wrapText="1"/>
    </xf>
    <xf numFmtId="49" fontId="6" fillId="0" borderId="45" xfId="2" applyNumberFormat="1" applyFont="1" applyBorder="1" applyAlignment="1">
      <alignment horizontal="center"/>
    </xf>
    <xf numFmtId="49" fontId="6" fillId="0" borderId="40" xfId="2" applyNumberFormat="1" applyFont="1" applyBorder="1" applyAlignment="1">
      <alignment horizontal="center"/>
    </xf>
    <xf numFmtId="49" fontId="6" fillId="0" borderId="45" xfId="2" applyNumberFormat="1" applyFont="1" applyBorder="1" applyAlignment="1">
      <alignment horizontal="center" wrapText="1"/>
    </xf>
    <xf numFmtId="49" fontId="6" fillId="0" borderId="40" xfId="2" applyNumberFormat="1" applyFont="1" applyBorder="1" applyAlignment="1">
      <alignment horizontal="center" wrapText="1"/>
    </xf>
    <xf numFmtId="0" fontId="6" fillId="0" borderId="13" xfId="2" applyFont="1" applyBorder="1" applyAlignment="1">
      <alignment horizontal="center" wrapText="1"/>
    </xf>
    <xf numFmtId="0" fontId="18" fillId="0" borderId="0" xfId="2" applyFont="1" applyAlignment="1">
      <alignment horizontal="center" vertical="center" wrapText="1"/>
    </xf>
    <xf numFmtId="0" fontId="6" fillId="2" borderId="26" xfId="2" applyFont="1" applyFill="1" applyBorder="1" applyAlignment="1">
      <alignment horizontal="center"/>
    </xf>
    <xf numFmtId="0" fontId="6" fillId="2" borderId="32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49" fontId="6" fillId="0" borderId="46" xfId="2" applyNumberFormat="1" applyFont="1" applyBorder="1" applyAlignment="1">
      <alignment horizontal="center" wrapText="1"/>
    </xf>
    <xf numFmtId="49" fontId="6" fillId="0" borderId="47" xfId="2" applyNumberFormat="1" applyFont="1" applyBorder="1" applyAlignment="1">
      <alignment horizontal="center" wrapText="1"/>
    </xf>
    <xf numFmtId="0" fontId="6" fillId="0" borderId="13" xfId="2" applyFont="1" applyBorder="1" applyAlignment="1">
      <alignment horizontal="left" wrapText="1"/>
    </xf>
    <xf numFmtId="49" fontId="6" fillId="2" borderId="45" xfId="2" applyNumberFormat="1" applyFont="1" applyFill="1" applyBorder="1" applyAlignment="1">
      <alignment horizontal="center"/>
    </xf>
    <xf numFmtId="49" fontId="6" fillId="2" borderId="40" xfId="2" applyNumberFormat="1" applyFont="1" applyFill="1" applyBorder="1" applyAlignment="1">
      <alignment horizontal="center"/>
    </xf>
    <xf numFmtId="49" fontId="6" fillId="0" borderId="12" xfId="2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49" fontId="6" fillId="0" borderId="10" xfId="2" applyNumberFormat="1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/>
    </xf>
    <xf numFmtId="0" fontId="6" fillId="0" borderId="54" xfId="2" applyFont="1" applyBorder="1" applyAlignment="1">
      <alignment horizontal="center"/>
    </xf>
    <xf numFmtId="0" fontId="6" fillId="0" borderId="14" xfId="2" applyFont="1" applyBorder="1" applyAlignment="1">
      <alignment horizontal="left" wrapText="1"/>
    </xf>
    <xf numFmtId="0" fontId="6" fillId="0" borderId="14" xfId="2" applyFont="1" applyBorder="1" applyAlignment="1">
      <alignment horizontal="left" wrapText="1" indent="2"/>
    </xf>
    <xf numFmtId="0" fontId="6" fillId="0" borderId="2" xfId="2" applyFont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0" borderId="14" xfId="2" applyFont="1" applyBorder="1" applyAlignment="1">
      <alignment horizontal="left" wrapText="1" indent="4"/>
    </xf>
    <xf numFmtId="0" fontId="18" fillId="0" borderId="12" xfId="2" applyFont="1" applyBorder="1" applyAlignment="1">
      <alignment horizontal="right" wrapText="1" indent="1"/>
    </xf>
    <xf numFmtId="0" fontId="1" fillId="2" borderId="13" xfId="0" applyFont="1" applyFill="1" applyBorder="1" applyAlignment="1">
      <alignment wrapText="1"/>
    </xf>
    <xf numFmtId="49" fontId="6" fillId="0" borderId="45" xfId="2" applyNumberFormat="1" applyFont="1" applyBorder="1" applyAlignment="1">
      <alignment horizontal="left"/>
    </xf>
    <xf numFmtId="49" fontId="6" fillId="0" borderId="40" xfId="2" applyNumberFormat="1" applyFont="1" applyBorder="1" applyAlignment="1">
      <alignment horizontal="left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6" fillId="0" borderId="0" xfId="2" applyFont="1" applyAlignment="1">
      <alignment horizontal="right" indent="1"/>
    </xf>
    <xf numFmtId="0" fontId="6" fillId="0" borderId="33" xfId="2" applyFont="1" applyBorder="1" applyAlignment="1">
      <alignment horizontal="right" indent="1"/>
    </xf>
    <xf numFmtId="0" fontId="17" fillId="2" borderId="0" xfId="2" applyFont="1" applyFill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27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" xfId="2" applyFont="1" applyFill="1" applyBorder="1" applyAlignment="1">
      <alignment vertical="center"/>
    </xf>
    <xf numFmtId="0" fontId="3" fillId="2" borderId="13" xfId="0" applyFont="1" applyFill="1" applyBorder="1" applyAlignment="1">
      <alignment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8" fillId="0" borderId="33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wrapText="1"/>
    </xf>
    <xf numFmtId="0" fontId="6" fillId="0" borderId="0" xfId="3" applyFont="1" applyAlignment="1">
      <alignment horizontal="right" wrapText="1" indent="1"/>
    </xf>
    <xf numFmtId="0" fontId="6" fillId="0" borderId="33" xfId="3" applyFont="1" applyBorder="1" applyAlignment="1">
      <alignment horizontal="right" indent="1"/>
    </xf>
    <xf numFmtId="0" fontId="53" fillId="0" borderId="0" xfId="3" applyFont="1"/>
    <xf numFmtId="0" fontId="49" fillId="0" borderId="0" xfId="3" applyFont="1" applyAlignment="1">
      <alignment horizontal="right"/>
    </xf>
    <xf numFmtId="0" fontId="49" fillId="0" borderId="33" xfId="3" applyFont="1" applyBorder="1" applyAlignment="1">
      <alignment horizontal="right" wrapText="1"/>
    </xf>
    <xf numFmtId="0" fontId="26" fillId="0" borderId="17" xfId="3" applyFont="1" applyBorder="1" applyAlignment="1">
      <alignment horizontal="center"/>
    </xf>
    <xf numFmtId="0" fontId="26" fillId="0" borderId="18" xfId="3" applyFont="1" applyBorder="1" applyAlignment="1">
      <alignment horizontal="center"/>
    </xf>
    <xf numFmtId="0" fontId="7" fillId="0" borderId="1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49" fontId="6" fillId="0" borderId="17" xfId="3" applyNumberFormat="1" applyFont="1" applyBorder="1" applyAlignment="1">
      <alignment horizontal="center"/>
    </xf>
    <xf numFmtId="49" fontId="6" fillId="0" borderId="18" xfId="3" applyNumberFormat="1" applyFont="1" applyBorder="1" applyAlignment="1">
      <alignment horizontal="center"/>
    </xf>
    <xf numFmtId="0" fontId="49" fillId="0" borderId="0" xfId="3" applyFont="1" applyAlignment="1">
      <alignment horizontal="center"/>
    </xf>
    <xf numFmtId="0" fontId="49" fillId="0" borderId="0" xfId="3" applyFont="1" applyAlignment="1">
      <alignment wrapText="1"/>
    </xf>
    <xf numFmtId="0" fontId="6" fillId="0" borderId="13" xfId="3" applyFont="1" applyBorder="1" applyAlignment="1">
      <alignment horizontal="center" wrapText="1"/>
    </xf>
    <xf numFmtId="0" fontId="6" fillId="0" borderId="14" xfId="3" applyFont="1" applyBorder="1" applyAlignment="1">
      <alignment horizontal="center"/>
    </xf>
    <xf numFmtId="0" fontId="10" fillId="0" borderId="0" xfId="3" applyFont="1" applyAlignment="1">
      <alignment horizontal="justify" vertical="center"/>
    </xf>
    <xf numFmtId="0" fontId="10" fillId="0" borderId="0" xfId="3" applyFont="1" applyAlignment="1">
      <alignment horizontal="justify" vertical="center" wrapText="1"/>
    </xf>
    <xf numFmtId="0" fontId="1" fillId="0" borderId="7" xfId="3" applyFont="1" applyBorder="1" applyAlignment="1">
      <alignment horizontal="center" vertical="center" wrapText="1"/>
    </xf>
    <xf numFmtId="0" fontId="10" fillId="0" borderId="0" xfId="3" applyFont="1" applyAlignment="1">
      <alignment horizontal="justify" wrapText="1"/>
    </xf>
    <xf numFmtId="0" fontId="1" fillId="0" borderId="5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0" fillId="0" borderId="0" xfId="3" applyFont="1" applyAlignment="1">
      <alignment horizontal="justify"/>
    </xf>
    <xf numFmtId="0" fontId="34" fillId="0" borderId="0" xfId="3" applyFont="1" applyAlignment="1">
      <alignment horizontal="justify"/>
    </xf>
    <xf numFmtId="0" fontId="34" fillId="0" borderId="13" xfId="3" applyFont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 wrapText="1"/>
    </xf>
    <xf numFmtId="0" fontId="1" fillId="0" borderId="33" xfId="2" applyFont="1" applyBorder="1" applyAlignment="1">
      <alignment horizontal="right" indent="1"/>
    </xf>
    <xf numFmtId="1" fontId="6" fillId="0" borderId="17" xfId="2" applyNumberFormat="1" applyFont="1" applyBorder="1" applyAlignment="1">
      <alignment horizontal="center"/>
    </xf>
    <xf numFmtId="1" fontId="6" fillId="0" borderId="18" xfId="2" applyNumberFormat="1" applyFont="1" applyBorder="1" applyAlignment="1">
      <alignment horizontal="center"/>
    </xf>
    <xf numFmtId="0" fontId="1" fillId="0" borderId="13" xfId="2" applyFont="1" applyBorder="1" applyAlignment="1">
      <alignment horizontal="center" wrapText="1"/>
    </xf>
    <xf numFmtId="0" fontId="1" fillId="0" borderId="13" xfId="2" applyFont="1" applyBorder="1" applyAlignment="1">
      <alignment horizontal="center"/>
    </xf>
    <xf numFmtId="0" fontId="23" fillId="0" borderId="0" xfId="2" applyFont="1" applyAlignment="1">
      <alignment horizontal="left" wrapText="1"/>
    </xf>
    <xf numFmtId="0" fontId="23" fillId="0" borderId="0" xfId="2" applyFont="1" applyAlignment="1">
      <alignment horizontal="left"/>
    </xf>
    <xf numFmtId="49" fontId="6" fillId="0" borderId="14" xfId="2" applyNumberFormat="1" applyFont="1" applyBorder="1" applyAlignment="1">
      <alignment horizontal="right" wrapText="1"/>
    </xf>
    <xf numFmtId="49" fontId="6" fillId="0" borderId="40" xfId="2" applyNumberFormat="1" applyFont="1" applyBorder="1" applyAlignment="1">
      <alignment horizontal="right" wrapText="1"/>
    </xf>
    <xf numFmtId="0" fontId="6" fillId="0" borderId="40" xfId="2" applyFont="1" applyBorder="1" applyAlignment="1">
      <alignment horizontal="left" wrapText="1"/>
    </xf>
    <xf numFmtId="49" fontId="6" fillId="0" borderId="14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0" xfId="0" applyFont="1" applyAlignment="1">
      <alignment horizontal="right" indent="1"/>
    </xf>
    <xf numFmtId="0" fontId="1" fillId="0" borderId="33" xfId="0" applyFont="1" applyBorder="1" applyAlignment="1">
      <alignment horizontal="right" indent="1"/>
    </xf>
    <xf numFmtId="0" fontId="3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  <xf numFmtId="0" fontId="7" fillId="0" borderId="12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0" fontId="24" fillId="4" borderId="0" xfId="3" applyFill="1" applyAlignment="1">
      <alignment horizontal="center" vertical="center" wrapText="1"/>
    </xf>
    <xf numFmtId="0" fontId="24" fillId="5" borderId="0" xfId="3" applyFill="1" applyAlignment="1">
      <alignment horizontal="center" vertical="center"/>
    </xf>
    <xf numFmtId="0" fontId="24" fillId="3" borderId="0" xfId="3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8" fillId="0" borderId="1" xfId="0" applyFont="1" applyBorder="1"/>
    <xf numFmtId="0" fontId="8" fillId="0" borderId="13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top" wrapText="1" indent="2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6" fillId="0" borderId="46" xfId="1" applyNumberFormat="1" applyFont="1" applyBorder="1" applyAlignment="1">
      <alignment horizontal="center" vertical="center" wrapText="1"/>
    </xf>
    <xf numFmtId="49" fontId="6" fillId="0" borderId="47" xfId="1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/>
    </xf>
    <xf numFmtId="49" fontId="6" fillId="0" borderId="49" xfId="0" applyNumberFormat="1" applyFont="1" applyBorder="1" applyAlignment="1">
      <alignment horizontal="center"/>
    </xf>
    <xf numFmtId="49" fontId="6" fillId="0" borderId="45" xfId="0" applyNumberFormat="1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6" fillId="0" borderId="14" xfId="0" applyFont="1" applyBorder="1" applyAlignment="1">
      <alignment horizontal="left" vertical="top" wrapText="1" indent="2"/>
    </xf>
    <xf numFmtId="0" fontId="6" fillId="0" borderId="2" xfId="0" applyFont="1" applyBorder="1" applyAlignment="1">
      <alignment horizontal="left" vertical="top" wrapText="1" indent="2"/>
    </xf>
    <xf numFmtId="0" fontId="49" fillId="0" borderId="13" xfId="0" applyFont="1" applyBorder="1" applyAlignment="1">
      <alignment wrapText="1"/>
    </xf>
    <xf numFmtId="0" fontId="50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 vertical="top" wrapText="1"/>
    </xf>
    <xf numFmtId="49" fontId="22" fillId="0" borderId="1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22" fillId="0" borderId="13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4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wrapText="1" indent="2"/>
    </xf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wrapText="1"/>
    </xf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right" wrapText="1" indent="1"/>
    </xf>
    <xf numFmtId="0" fontId="36" fillId="0" borderId="33" xfId="0" applyFont="1" applyBorder="1" applyAlignment="1">
      <alignment horizontal="right" wrapText="1" indent="1"/>
    </xf>
    <xf numFmtId="0" fontId="36" fillId="2" borderId="13" xfId="0" applyFont="1" applyFill="1" applyBorder="1" applyAlignment="1">
      <alignment horizontal="center" wrapText="1"/>
    </xf>
    <xf numFmtId="0" fontId="36" fillId="2" borderId="14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center"/>
    </xf>
    <xf numFmtId="0" fontId="36" fillId="2" borderId="0" xfId="0" applyFont="1" applyFill="1" applyAlignment="1">
      <alignment horizontal="right" wrapText="1" indent="1"/>
    </xf>
    <xf numFmtId="0" fontId="36" fillId="2" borderId="33" xfId="0" applyFont="1" applyFill="1" applyBorder="1" applyAlignment="1">
      <alignment horizontal="right" wrapText="1" indent="1"/>
    </xf>
    <xf numFmtId="0" fontId="36" fillId="2" borderId="0" xfId="0" applyFont="1" applyFill="1" applyAlignment="1">
      <alignment horizontal="left" wrapText="1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right" wrapText="1"/>
    </xf>
    <xf numFmtId="0" fontId="36" fillId="2" borderId="33" xfId="0" applyFont="1" applyFill="1" applyBorder="1" applyAlignment="1">
      <alignment horizontal="right" wrapText="1"/>
    </xf>
    <xf numFmtId="0" fontId="6" fillId="0" borderId="13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8" fillId="0" borderId="12" xfId="0" applyFont="1" applyBorder="1" applyAlignment="1">
      <alignment horizontal="right" vertical="top" wrapText="1"/>
    </xf>
    <xf numFmtId="0" fontId="29" fillId="2" borderId="0" xfId="0" applyFont="1" applyFill="1" applyAlignment="1">
      <alignment horizontal="center" vertical="top" wrapText="1"/>
    </xf>
    <xf numFmtId="0" fontId="10" fillId="2" borderId="13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top" wrapText="1"/>
    </xf>
    <xf numFmtId="4" fontId="6" fillId="0" borderId="1" xfId="2" applyNumberFormat="1" applyFont="1" applyBorder="1" applyAlignment="1">
      <alignment horizontal="center"/>
    </xf>
    <xf numFmtId="4" fontId="6" fillId="6" borderId="1" xfId="2" applyNumberFormat="1" applyFont="1" applyFill="1" applyBorder="1" applyAlignment="1">
      <alignment horizontal="center" wrapText="1"/>
    </xf>
    <xf numFmtId="4" fontId="6" fillId="6" borderId="1" xfId="2" applyNumberFormat="1" applyFont="1" applyFill="1" applyBorder="1" applyAlignment="1">
      <alignment horizontal="center"/>
    </xf>
    <xf numFmtId="0" fontId="22" fillId="0" borderId="0" xfId="2" applyFont="1" applyAlignment="1">
      <alignment horizontal="justify" wrapText="1"/>
    </xf>
    <xf numFmtId="4" fontId="18" fillId="6" borderId="1" xfId="2" applyNumberFormat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/>
    </xf>
    <xf numFmtId="4" fontId="6" fillId="0" borderId="5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4" fontId="18" fillId="6" borderId="5" xfId="2" applyNumberFormat="1" applyFont="1" applyFill="1" applyBorder="1" applyAlignment="1">
      <alignment horizontal="center" wrapText="1"/>
    </xf>
    <xf numFmtId="4" fontId="18" fillId="6" borderId="2" xfId="2" applyNumberFormat="1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18" fillId="0" borderId="0" xfId="2" applyFont="1" applyAlignment="1">
      <alignment horizontal="center" wrapText="1"/>
    </xf>
    <xf numFmtId="0" fontId="6" fillId="2" borderId="5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49" fontId="6" fillId="0" borderId="53" xfId="2" applyNumberFormat="1" applyFont="1" applyBorder="1" applyAlignment="1">
      <alignment horizontal="center"/>
    </xf>
    <xf numFmtId="49" fontId="6" fillId="0" borderId="54" xfId="2" applyNumberFormat="1" applyFont="1" applyBorder="1" applyAlignment="1">
      <alignment horizontal="center"/>
    </xf>
    <xf numFmtId="0" fontId="6" fillId="2" borderId="2" xfId="2" applyFont="1" applyFill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49" fontId="6" fillId="0" borderId="46" xfId="2" applyNumberFormat="1" applyFont="1" applyBorder="1" applyAlignment="1">
      <alignment horizontal="center"/>
    </xf>
    <xf numFmtId="49" fontId="6" fillId="0" borderId="47" xfId="2" applyNumberFormat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/>
    </xf>
    <xf numFmtId="0" fontId="22" fillId="0" borderId="9" xfId="2" applyFont="1" applyBorder="1" applyAlignment="1">
      <alignment horizontal="center"/>
    </xf>
    <xf numFmtId="0" fontId="1" fillId="0" borderId="14" xfId="2" applyFont="1" applyBorder="1" applyAlignment="1">
      <alignment horizontal="left" wrapText="1" indent="1"/>
    </xf>
    <xf numFmtId="0" fontId="18" fillId="0" borderId="14" xfId="2" applyFont="1" applyBorder="1" applyAlignment="1">
      <alignment horizontal="left"/>
    </xf>
    <xf numFmtId="0" fontId="1" fillId="0" borderId="14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1" fillId="0" borderId="14" xfId="2" applyFont="1" applyBorder="1" applyAlignment="1">
      <alignment horizontal="left" wrapText="1"/>
    </xf>
    <xf numFmtId="0" fontId="1" fillId="0" borderId="12" xfId="2" applyFont="1" applyBorder="1" applyAlignment="1">
      <alignment horizontal="left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8" fillId="0" borderId="1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8" fillId="0" borderId="1" xfId="2" applyFont="1" applyBorder="1"/>
    <xf numFmtId="0" fontId="8" fillId="0" borderId="13" xfId="2" applyFont="1" applyBorder="1"/>
    <xf numFmtId="0" fontId="1" fillId="0" borderId="4" xfId="2" applyFont="1" applyBorder="1" applyAlignment="1">
      <alignment horizontal="center" vertical="center" wrapText="1"/>
    </xf>
    <xf numFmtId="0" fontId="43" fillId="0" borderId="0" xfId="2" applyFont="1" applyAlignment="1">
      <alignment horizontal="center" vertical="center"/>
    </xf>
    <xf numFmtId="0" fontId="43" fillId="0" borderId="13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49" fontId="10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justify" vertical="center" wrapText="1"/>
    </xf>
    <xf numFmtId="0" fontId="7" fillId="0" borderId="12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indent="1"/>
    </xf>
    <xf numFmtId="0" fontId="6" fillId="0" borderId="33" xfId="0" applyFont="1" applyBorder="1" applyAlignment="1">
      <alignment horizontal="right" inden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9" fontId="6" fillId="0" borderId="45" xfId="0" applyNumberFormat="1" applyFont="1" applyBorder="1" applyAlignment="1">
      <alignment horizontal="left"/>
    </xf>
    <xf numFmtId="49" fontId="6" fillId="0" borderId="40" xfId="0" applyNumberFormat="1" applyFont="1" applyBorder="1" applyAlignment="1">
      <alignment horizontal="left"/>
    </xf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_2002год" xfId="1" xr:uid="{00000000-0005-0000-0000-000003000000}"/>
    <cellStyle name="Финансовый 2" xfId="4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H49"/>
  <sheetViews>
    <sheetView showGridLines="0" view="pageBreakPreview" zoomScaleNormal="90" zoomScaleSheetLayoutView="100" workbookViewId="0">
      <selection activeCell="H7" sqref="H7"/>
    </sheetView>
  </sheetViews>
  <sheetFormatPr defaultRowHeight="15" x14ac:dyDescent="0.25"/>
  <cols>
    <col min="1" max="1" width="1.85546875" customWidth="1"/>
    <col min="2" max="2" width="30.85546875" customWidth="1"/>
    <col min="3" max="3" width="57.28515625" customWidth="1"/>
    <col min="4" max="4" width="12.5703125" customWidth="1"/>
    <col min="5" max="8" width="19.5703125" customWidth="1"/>
  </cols>
  <sheetData>
    <row r="1" spans="2:8" ht="27" customHeight="1" x14ac:dyDescent="0.25">
      <c r="B1" s="589" t="s">
        <v>638</v>
      </c>
      <c r="C1" s="589"/>
      <c r="D1" s="589"/>
      <c r="E1" s="589"/>
      <c r="F1" s="589"/>
      <c r="G1" s="589"/>
      <c r="H1" s="589"/>
    </row>
    <row r="2" spans="2:8" ht="15.75" thickBot="1" x14ac:dyDescent="0.3">
      <c r="B2" s="224"/>
      <c r="C2" s="224"/>
      <c r="D2" s="225"/>
      <c r="E2" s="226"/>
      <c r="F2" s="224"/>
      <c r="G2" s="227"/>
      <c r="H2" s="228" t="s">
        <v>27</v>
      </c>
    </row>
    <row r="3" spans="2:8" x14ac:dyDescent="0.25">
      <c r="B3" s="590" t="s">
        <v>648</v>
      </c>
      <c r="C3" s="590"/>
      <c r="D3" s="590"/>
      <c r="E3" s="590"/>
      <c r="F3" s="590"/>
      <c r="G3" s="229" t="s">
        <v>28</v>
      </c>
      <c r="H3" s="295" t="s">
        <v>649</v>
      </c>
    </row>
    <row r="4" spans="2:8" ht="12.75" customHeight="1" x14ac:dyDescent="0.25">
      <c r="B4" s="230"/>
      <c r="C4" s="230"/>
      <c r="D4" s="230"/>
      <c r="E4" s="230"/>
      <c r="F4" s="230"/>
      <c r="G4" s="231" t="s">
        <v>10</v>
      </c>
      <c r="H4" s="296" t="s">
        <v>700</v>
      </c>
    </row>
    <row r="5" spans="2:8" ht="26.25" customHeight="1" x14ac:dyDescent="0.25">
      <c r="B5" s="232" t="s">
        <v>475</v>
      </c>
      <c r="C5" s="606" t="s">
        <v>699</v>
      </c>
      <c r="D5" s="606"/>
      <c r="E5" s="606"/>
      <c r="F5" s="606"/>
      <c r="G5" s="231" t="s">
        <v>16</v>
      </c>
      <c r="H5" s="297" t="s">
        <v>701</v>
      </c>
    </row>
    <row r="6" spans="2:8" ht="26.25" x14ac:dyDescent="0.25">
      <c r="B6" s="232" t="s">
        <v>476</v>
      </c>
      <c r="C6" s="607" t="s">
        <v>646</v>
      </c>
      <c r="D6" s="607"/>
      <c r="E6" s="607"/>
      <c r="F6" s="607"/>
      <c r="G6" s="231" t="s">
        <v>477</v>
      </c>
      <c r="H6" s="297" t="s">
        <v>645</v>
      </c>
    </row>
    <row r="7" spans="2:8" x14ac:dyDescent="0.25">
      <c r="B7" s="232" t="s">
        <v>25</v>
      </c>
      <c r="C7" s="607" t="s">
        <v>647</v>
      </c>
      <c r="D7" s="607"/>
      <c r="E7" s="607"/>
      <c r="F7" s="607"/>
      <c r="G7" s="231" t="s">
        <v>286</v>
      </c>
      <c r="H7" s="297" t="s">
        <v>675</v>
      </c>
    </row>
    <row r="8" spans="2:8" x14ac:dyDescent="0.25">
      <c r="B8" s="224" t="s">
        <v>478</v>
      </c>
      <c r="C8" s="224"/>
      <c r="D8" s="230"/>
      <c r="E8" s="233"/>
      <c r="F8" s="224"/>
      <c r="G8" s="231"/>
      <c r="H8" s="298"/>
    </row>
    <row r="9" spans="2:8" ht="15.75" thickBot="1" x14ac:dyDescent="0.3">
      <c r="B9" s="224" t="s">
        <v>479</v>
      </c>
      <c r="C9" s="224"/>
      <c r="D9" s="234"/>
      <c r="E9" s="233"/>
      <c r="F9" s="224"/>
      <c r="G9" s="231" t="s">
        <v>480</v>
      </c>
      <c r="H9" s="235">
        <v>383</v>
      </c>
    </row>
    <row r="10" spans="2:8" ht="7.5" customHeight="1" x14ac:dyDescent="0.25">
      <c r="B10" s="12"/>
      <c r="C10" s="12"/>
      <c r="D10" s="12"/>
      <c r="E10" s="12"/>
      <c r="F10" s="12"/>
      <c r="G10" s="12"/>
      <c r="H10" s="12"/>
    </row>
    <row r="11" spans="2:8" x14ac:dyDescent="0.25">
      <c r="B11" s="591" t="s">
        <v>481</v>
      </c>
      <c r="C11" s="591"/>
      <c r="D11" s="591"/>
      <c r="E11" s="591"/>
      <c r="F11" s="591"/>
      <c r="G11" s="591"/>
      <c r="H11" s="591"/>
    </row>
    <row r="12" spans="2:8" ht="7.5" customHeight="1" x14ac:dyDescent="0.25">
      <c r="B12" s="224"/>
      <c r="C12" s="224"/>
      <c r="D12" s="224"/>
      <c r="E12" s="224"/>
      <c r="F12" s="224"/>
      <c r="G12" s="224"/>
      <c r="H12" s="12"/>
    </row>
    <row r="13" spans="2:8" ht="15" customHeight="1" x14ac:dyDescent="0.25">
      <c r="B13" s="592" t="s">
        <v>44</v>
      </c>
      <c r="C13" s="593"/>
      <c r="D13" s="598" t="s">
        <v>482</v>
      </c>
      <c r="E13" s="601" t="s">
        <v>483</v>
      </c>
      <c r="F13" s="602"/>
      <c r="G13" s="598" t="s">
        <v>484</v>
      </c>
      <c r="H13" s="603" t="s">
        <v>485</v>
      </c>
    </row>
    <row r="14" spans="2:8" ht="15" customHeight="1" x14ac:dyDescent="0.25">
      <c r="B14" s="594"/>
      <c r="C14" s="595"/>
      <c r="D14" s="599"/>
      <c r="E14" s="598" t="s">
        <v>642</v>
      </c>
      <c r="F14" s="598" t="s">
        <v>643</v>
      </c>
      <c r="G14" s="599"/>
      <c r="H14" s="604"/>
    </row>
    <row r="15" spans="2:8" ht="34.5" customHeight="1" x14ac:dyDescent="0.25">
      <c r="B15" s="596"/>
      <c r="C15" s="597"/>
      <c r="D15" s="600"/>
      <c r="E15" s="600"/>
      <c r="F15" s="600"/>
      <c r="G15" s="600"/>
      <c r="H15" s="605"/>
    </row>
    <row r="16" spans="2:8" ht="13.5" customHeight="1" x14ac:dyDescent="0.25">
      <c r="B16" s="609">
        <v>1</v>
      </c>
      <c r="C16" s="610"/>
      <c r="D16" s="236" t="s">
        <v>486</v>
      </c>
      <c r="E16" s="236" t="s">
        <v>487</v>
      </c>
      <c r="F16" s="237" t="s">
        <v>488</v>
      </c>
      <c r="G16" s="237" t="s">
        <v>489</v>
      </c>
      <c r="H16" s="239">
        <v>6</v>
      </c>
    </row>
    <row r="17" spans="2:8" ht="15.75" customHeight="1" x14ac:dyDescent="0.25">
      <c r="B17" s="611" t="s">
        <v>606</v>
      </c>
      <c r="C17" s="611"/>
      <c r="D17" s="269" t="s">
        <v>85</v>
      </c>
      <c r="E17" s="281">
        <v>34386823.049999997</v>
      </c>
      <c r="F17" s="281">
        <v>30754820.899999999</v>
      </c>
      <c r="G17" s="277">
        <f>(E17-F17)*100/E17</f>
        <v>10.562191641603247</v>
      </c>
      <c r="H17" s="282">
        <f>E17/$E$47*100</f>
        <v>85.964922901052049</v>
      </c>
    </row>
    <row r="18" spans="2:8" ht="27" customHeight="1" x14ac:dyDescent="0.25">
      <c r="B18" s="611" t="s">
        <v>490</v>
      </c>
      <c r="C18" s="611"/>
      <c r="D18" s="269" t="s">
        <v>95</v>
      </c>
      <c r="E18" s="281"/>
      <c r="F18" s="281"/>
      <c r="G18" s="277" t="e">
        <f t="shared" ref="G18:G46" si="0">(E18-F18)*100/E18</f>
        <v>#DIV/0!</v>
      </c>
      <c r="H18" s="282">
        <f>E18/$E$47*100</f>
        <v>0</v>
      </c>
    </row>
    <row r="19" spans="2:8" x14ac:dyDescent="0.25">
      <c r="B19" s="611" t="s">
        <v>491</v>
      </c>
      <c r="C19" s="611"/>
      <c r="D19" s="269" t="s">
        <v>103</v>
      </c>
      <c r="E19" s="281"/>
      <c r="F19" s="281"/>
      <c r="G19" s="277" t="e">
        <f t="shared" si="0"/>
        <v>#DIV/0!</v>
      </c>
      <c r="H19" s="282">
        <f t="shared" ref="H19:H46" si="1">E19/$E$47*100</f>
        <v>0</v>
      </c>
    </row>
    <row r="20" spans="2:8" x14ac:dyDescent="0.25">
      <c r="B20" s="611" t="s">
        <v>492</v>
      </c>
      <c r="C20" s="611"/>
      <c r="D20" s="269" t="s">
        <v>493</v>
      </c>
      <c r="E20" s="281"/>
      <c r="F20" s="281"/>
      <c r="G20" s="277" t="e">
        <f t="shared" si="0"/>
        <v>#DIV/0!</v>
      </c>
      <c r="H20" s="282">
        <f t="shared" si="1"/>
        <v>0</v>
      </c>
    </row>
    <row r="21" spans="2:8" x14ac:dyDescent="0.25">
      <c r="B21" s="611" t="s">
        <v>494</v>
      </c>
      <c r="C21" s="611"/>
      <c r="D21" s="269" t="s">
        <v>495</v>
      </c>
      <c r="E21" s="277">
        <f>E22+E23</f>
        <v>0</v>
      </c>
      <c r="F21" s="277">
        <f>F22+F23</f>
        <v>0</v>
      </c>
      <c r="G21" s="277" t="e">
        <f t="shared" si="0"/>
        <v>#DIV/0!</v>
      </c>
      <c r="H21" s="282">
        <f t="shared" si="1"/>
        <v>0</v>
      </c>
    </row>
    <row r="22" spans="2:8" ht="26.25" customHeight="1" x14ac:dyDescent="0.25">
      <c r="B22" s="608" t="s">
        <v>496</v>
      </c>
      <c r="C22" s="608"/>
      <c r="D22" s="270" t="s">
        <v>607</v>
      </c>
      <c r="E22" s="281"/>
      <c r="F22" s="281"/>
      <c r="G22" s="277" t="e">
        <f t="shared" si="0"/>
        <v>#DIV/0!</v>
      </c>
      <c r="H22" s="282">
        <f t="shared" si="1"/>
        <v>0</v>
      </c>
    </row>
    <row r="23" spans="2:8" x14ac:dyDescent="0.25">
      <c r="B23" s="608" t="s">
        <v>497</v>
      </c>
      <c r="C23" s="608"/>
      <c r="D23" s="270" t="s">
        <v>608</v>
      </c>
      <c r="E23" s="281"/>
      <c r="F23" s="281"/>
      <c r="G23" s="277" t="e">
        <f t="shared" si="0"/>
        <v>#DIV/0!</v>
      </c>
      <c r="H23" s="282">
        <f t="shared" si="1"/>
        <v>0</v>
      </c>
    </row>
    <row r="24" spans="2:8" ht="27.75" customHeight="1" x14ac:dyDescent="0.25">
      <c r="B24" s="611" t="s">
        <v>498</v>
      </c>
      <c r="C24" s="611"/>
      <c r="D24" s="269" t="s">
        <v>499</v>
      </c>
      <c r="E24" s="281"/>
      <c r="F24" s="281"/>
      <c r="G24" s="277" t="e">
        <f t="shared" si="0"/>
        <v>#DIV/0!</v>
      </c>
      <c r="H24" s="282">
        <f t="shared" si="1"/>
        <v>0</v>
      </c>
    </row>
    <row r="25" spans="2:8" ht="52.5" customHeight="1" x14ac:dyDescent="0.25">
      <c r="B25" s="608" t="s">
        <v>609</v>
      </c>
      <c r="C25" s="608"/>
      <c r="D25" s="269" t="s">
        <v>610</v>
      </c>
      <c r="E25" s="281"/>
      <c r="F25" s="281"/>
      <c r="G25" s="277" t="e">
        <f t="shared" si="0"/>
        <v>#DIV/0!</v>
      </c>
      <c r="H25" s="282">
        <f t="shared" si="1"/>
        <v>0</v>
      </c>
    </row>
    <row r="26" spans="2:8" ht="28.5" customHeight="1" x14ac:dyDescent="0.25">
      <c r="B26" s="611" t="s">
        <v>500</v>
      </c>
      <c r="C26" s="611"/>
      <c r="D26" s="269" t="s">
        <v>501</v>
      </c>
      <c r="E26" s="281"/>
      <c r="F26" s="281"/>
      <c r="G26" s="277" t="e">
        <f t="shared" si="0"/>
        <v>#DIV/0!</v>
      </c>
      <c r="H26" s="282">
        <f t="shared" si="1"/>
        <v>0</v>
      </c>
    </row>
    <row r="27" spans="2:8" ht="49.15" customHeight="1" x14ac:dyDescent="0.25">
      <c r="B27" s="611" t="s">
        <v>502</v>
      </c>
      <c r="C27" s="611"/>
      <c r="D27" s="269" t="s">
        <v>503</v>
      </c>
      <c r="E27" s="277">
        <f>SUM(E28:E34)</f>
        <v>5614170.25</v>
      </c>
      <c r="F27" s="277">
        <f>SUM(F28:F34)</f>
        <v>5610562.5999999996</v>
      </c>
      <c r="G27" s="277">
        <f t="shared" si="0"/>
        <v>6.4259718522080317E-2</v>
      </c>
      <c r="H27" s="282">
        <f t="shared" si="1"/>
        <v>14.035077098947941</v>
      </c>
    </row>
    <row r="28" spans="2:8" ht="27" customHeight="1" x14ac:dyDescent="0.25">
      <c r="B28" s="608" t="s">
        <v>504</v>
      </c>
      <c r="C28" s="608"/>
      <c r="D28" s="270" t="s">
        <v>611</v>
      </c>
      <c r="E28" s="281">
        <v>5614170.25</v>
      </c>
      <c r="F28" s="281">
        <v>5610562.5999999996</v>
      </c>
      <c r="G28" s="277">
        <f t="shared" si="0"/>
        <v>6.4259718522080317E-2</v>
      </c>
      <c r="H28" s="282">
        <f t="shared" si="1"/>
        <v>14.035077098947941</v>
      </c>
    </row>
    <row r="29" spans="2:8" ht="39.75" customHeight="1" x14ac:dyDescent="0.25">
      <c r="B29" s="608" t="s">
        <v>505</v>
      </c>
      <c r="C29" s="608"/>
      <c r="D29" s="270" t="s">
        <v>612</v>
      </c>
      <c r="E29" s="281"/>
      <c r="F29" s="281"/>
      <c r="G29" s="277" t="e">
        <f t="shared" si="0"/>
        <v>#DIV/0!</v>
      </c>
      <c r="H29" s="282">
        <f t="shared" si="1"/>
        <v>0</v>
      </c>
    </row>
    <row r="30" spans="2:8" ht="27" customHeight="1" x14ac:dyDescent="0.25">
      <c r="B30" s="608" t="s">
        <v>506</v>
      </c>
      <c r="C30" s="608"/>
      <c r="D30" s="270" t="s">
        <v>613</v>
      </c>
      <c r="E30" s="281"/>
      <c r="F30" s="281"/>
      <c r="G30" s="277" t="e">
        <f t="shared" si="0"/>
        <v>#DIV/0!</v>
      </c>
      <c r="H30" s="282">
        <f t="shared" si="1"/>
        <v>0</v>
      </c>
    </row>
    <row r="31" spans="2:8" ht="15" customHeight="1" x14ac:dyDescent="0.25">
      <c r="B31" s="608" t="s">
        <v>507</v>
      </c>
      <c r="C31" s="608"/>
      <c r="D31" s="270" t="s">
        <v>614</v>
      </c>
      <c r="E31" s="281"/>
      <c r="F31" s="281"/>
      <c r="G31" s="277" t="e">
        <f t="shared" si="0"/>
        <v>#DIV/0!</v>
      </c>
      <c r="H31" s="282">
        <f t="shared" si="1"/>
        <v>0</v>
      </c>
    </row>
    <row r="32" spans="2:8" ht="26.25" customHeight="1" x14ac:dyDescent="0.25">
      <c r="B32" s="608" t="s">
        <v>508</v>
      </c>
      <c r="C32" s="608"/>
      <c r="D32" s="270" t="s">
        <v>615</v>
      </c>
      <c r="E32" s="281"/>
      <c r="F32" s="281"/>
      <c r="G32" s="277" t="e">
        <f t="shared" si="0"/>
        <v>#DIV/0!</v>
      </c>
      <c r="H32" s="282">
        <f t="shared" si="1"/>
        <v>0</v>
      </c>
    </row>
    <row r="33" spans="2:8" ht="25.5" customHeight="1" x14ac:dyDescent="0.25">
      <c r="B33" s="608" t="s">
        <v>509</v>
      </c>
      <c r="C33" s="608"/>
      <c r="D33" s="270" t="s">
        <v>616</v>
      </c>
      <c r="E33" s="281"/>
      <c r="F33" s="281"/>
      <c r="G33" s="277" t="e">
        <f t="shared" si="0"/>
        <v>#DIV/0!</v>
      </c>
      <c r="H33" s="282">
        <f t="shared" si="1"/>
        <v>0</v>
      </c>
    </row>
    <row r="34" spans="2:8" ht="27" customHeight="1" x14ac:dyDescent="0.25">
      <c r="B34" s="608" t="s">
        <v>510</v>
      </c>
      <c r="C34" s="608"/>
      <c r="D34" s="270" t="s">
        <v>617</v>
      </c>
      <c r="E34" s="281"/>
      <c r="F34" s="281"/>
      <c r="G34" s="277" t="e">
        <f t="shared" si="0"/>
        <v>#DIV/0!</v>
      </c>
      <c r="H34" s="282">
        <f t="shared" si="1"/>
        <v>0</v>
      </c>
    </row>
    <row r="35" spans="2:8" x14ac:dyDescent="0.25">
      <c r="B35" s="611" t="s">
        <v>511</v>
      </c>
      <c r="C35" s="611"/>
      <c r="D35" s="269" t="s">
        <v>512</v>
      </c>
      <c r="E35" s="277">
        <f>SUM(E36:E43)</f>
        <v>0</v>
      </c>
      <c r="F35" s="277">
        <f>SUM(F36:F43)</f>
        <v>0</v>
      </c>
      <c r="G35" s="277" t="e">
        <f t="shared" si="0"/>
        <v>#DIV/0!</v>
      </c>
      <c r="H35" s="282">
        <f t="shared" si="1"/>
        <v>0</v>
      </c>
    </row>
    <row r="36" spans="2:8" ht="36.75" customHeight="1" x14ac:dyDescent="0.25">
      <c r="B36" s="608" t="s">
        <v>513</v>
      </c>
      <c r="C36" s="608"/>
      <c r="D36" s="270" t="s">
        <v>618</v>
      </c>
      <c r="E36" s="281"/>
      <c r="F36" s="281"/>
      <c r="G36" s="277" t="e">
        <f t="shared" si="0"/>
        <v>#DIV/0!</v>
      </c>
      <c r="H36" s="282">
        <f t="shared" si="1"/>
        <v>0</v>
      </c>
    </row>
    <row r="37" spans="2:8" ht="27.75" customHeight="1" x14ac:dyDescent="0.25">
      <c r="B37" s="608" t="s">
        <v>514</v>
      </c>
      <c r="C37" s="608"/>
      <c r="D37" s="270" t="s">
        <v>619</v>
      </c>
      <c r="E37" s="281"/>
      <c r="F37" s="281"/>
      <c r="G37" s="277" t="e">
        <f t="shared" si="0"/>
        <v>#DIV/0!</v>
      </c>
      <c r="H37" s="282">
        <f t="shared" si="1"/>
        <v>0</v>
      </c>
    </row>
    <row r="38" spans="2:8" x14ac:dyDescent="0.25">
      <c r="B38" s="608" t="s">
        <v>515</v>
      </c>
      <c r="C38" s="608"/>
      <c r="D38" s="270" t="s">
        <v>620</v>
      </c>
      <c r="E38" s="281"/>
      <c r="F38" s="281"/>
      <c r="G38" s="277" t="e">
        <f t="shared" si="0"/>
        <v>#DIV/0!</v>
      </c>
      <c r="H38" s="282">
        <f t="shared" si="1"/>
        <v>0</v>
      </c>
    </row>
    <row r="39" spans="2:8" x14ac:dyDescent="0.25">
      <c r="B39" s="608" t="s">
        <v>516</v>
      </c>
      <c r="C39" s="608"/>
      <c r="D39" s="270" t="s">
        <v>621</v>
      </c>
      <c r="E39" s="281"/>
      <c r="F39" s="281"/>
      <c r="G39" s="277" t="e">
        <f t="shared" si="0"/>
        <v>#DIV/0!</v>
      </c>
      <c r="H39" s="282">
        <f t="shared" si="1"/>
        <v>0</v>
      </c>
    </row>
    <row r="40" spans="2:8" x14ac:dyDescent="0.25">
      <c r="B40" s="608" t="s">
        <v>517</v>
      </c>
      <c r="C40" s="608"/>
      <c r="D40" s="270" t="s">
        <v>622</v>
      </c>
      <c r="E40" s="281"/>
      <c r="F40" s="281"/>
      <c r="G40" s="277" t="e">
        <f t="shared" si="0"/>
        <v>#DIV/0!</v>
      </c>
      <c r="H40" s="282">
        <f t="shared" si="1"/>
        <v>0</v>
      </c>
    </row>
    <row r="41" spans="2:8" x14ac:dyDescent="0.25">
      <c r="B41" s="608" t="s">
        <v>518</v>
      </c>
      <c r="C41" s="608"/>
      <c r="D41" s="270" t="s">
        <v>623</v>
      </c>
      <c r="E41" s="281"/>
      <c r="F41" s="281"/>
      <c r="G41" s="277" t="e">
        <f t="shared" si="0"/>
        <v>#DIV/0!</v>
      </c>
      <c r="H41" s="282">
        <f t="shared" si="1"/>
        <v>0</v>
      </c>
    </row>
    <row r="42" spans="2:8" ht="27" customHeight="1" x14ac:dyDescent="0.25">
      <c r="B42" s="608" t="s">
        <v>519</v>
      </c>
      <c r="C42" s="608"/>
      <c r="D42" s="270" t="s">
        <v>624</v>
      </c>
      <c r="E42" s="281"/>
      <c r="F42" s="281"/>
      <c r="G42" s="277" t="e">
        <f t="shared" si="0"/>
        <v>#DIV/0!</v>
      </c>
      <c r="H42" s="282">
        <f t="shared" si="1"/>
        <v>0</v>
      </c>
    </row>
    <row r="43" spans="2:8" x14ac:dyDescent="0.25">
      <c r="B43" s="608" t="s">
        <v>520</v>
      </c>
      <c r="C43" s="608"/>
      <c r="D43" s="270" t="s">
        <v>625</v>
      </c>
      <c r="E43" s="281"/>
      <c r="F43" s="281"/>
      <c r="G43" s="277" t="e">
        <f t="shared" si="0"/>
        <v>#DIV/0!</v>
      </c>
      <c r="H43" s="282">
        <f t="shared" si="1"/>
        <v>0</v>
      </c>
    </row>
    <row r="44" spans="2:8" x14ac:dyDescent="0.25">
      <c r="B44" s="611" t="s">
        <v>521</v>
      </c>
      <c r="C44" s="611"/>
      <c r="D44" s="269" t="s">
        <v>283</v>
      </c>
      <c r="E44" s="281"/>
      <c r="F44" s="281"/>
      <c r="G44" s="277" t="e">
        <f t="shared" si="0"/>
        <v>#DIV/0!</v>
      </c>
      <c r="H44" s="282">
        <f t="shared" si="1"/>
        <v>0</v>
      </c>
    </row>
    <row r="45" spans="2:8" x14ac:dyDescent="0.25">
      <c r="B45" s="611" t="s">
        <v>522</v>
      </c>
      <c r="C45" s="611"/>
      <c r="D45" s="269" t="s">
        <v>523</v>
      </c>
      <c r="E45" s="281"/>
      <c r="F45" s="281"/>
      <c r="G45" s="277" t="e">
        <f t="shared" si="0"/>
        <v>#DIV/0!</v>
      </c>
      <c r="H45" s="282">
        <f t="shared" si="1"/>
        <v>0</v>
      </c>
    </row>
    <row r="46" spans="2:8" x14ac:dyDescent="0.25">
      <c r="B46" s="611" t="s">
        <v>524</v>
      </c>
      <c r="C46" s="611"/>
      <c r="D46" s="269" t="s">
        <v>525</v>
      </c>
      <c r="E46" s="281"/>
      <c r="F46" s="281"/>
      <c r="G46" s="277" t="e">
        <f t="shared" si="0"/>
        <v>#DIV/0!</v>
      </c>
      <c r="H46" s="282">
        <f t="shared" si="1"/>
        <v>0</v>
      </c>
    </row>
    <row r="47" spans="2:8" x14ac:dyDescent="0.25">
      <c r="B47" s="612" t="s">
        <v>526</v>
      </c>
      <c r="C47" s="612"/>
      <c r="D47" s="269" t="s">
        <v>109</v>
      </c>
      <c r="E47" s="271">
        <f>+E17+E18+E19+E20+E21+E24+E26+E27+E35+E44+E45+E46</f>
        <v>40000993.299999997</v>
      </c>
      <c r="F47" s="271">
        <f>+F17+F18+F19+F20+F21+F24+F26+F27+F35+F44+F45+F46</f>
        <v>36365383.5</v>
      </c>
      <c r="G47" s="283" t="s">
        <v>5</v>
      </c>
      <c r="H47" s="271">
        <f>+H17+H18+H19+H20+H21+H24+H26+H27+H35+H44+H45+H46</f>
        <v>99.999999999999986</v>
      </c>
    </row>
    <row r="49" spans="2:3" x14ac:dyDescent="0.25">
      <c r="B49" s="240"/>
      <c r="C49" s="240"/>
    </row>
  </sheetData>
  <mergeCells count="45">
    <mergeCell ref="B43:C43"/>
    <mergeCell ref="B44:C44"/>
    <mergeCell ref="B45:C45"/>
    <mergeCell ref="B46:C46"/>
    <mergeCell ref="B47:C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9:C29"/>
    <mergeCell ref="B30:C30"/>
    <mergeCell ref="B25:C2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1:H1"/>
    <mergeCell ref="B3:F3"/>
    <mergeCell ref="B11:H11"/>
    <mergeCell ref="B13:C15"/>
    <mergeCell ref="D13:D15"/>
    <mergeCell ref="E13:F13"/>
    <mergeCell ref="G13:G15"/>
    <mergeCell ref="H13:H15"/>
    <mergeCell ref="E14:E15"/>
    <mergeCell ref="F14:F15"/>
    <mergeCell ref="C5:F5"/>
    <mergeCell ref="C6:F6"/>
    <mergeCell ref="C7:F7"/>
  </mergeCells>
  <pageMargins left="0.70866141732283472" right="0.39370078740157483" top="0.59055118110236227" bottom="0.39370078740157483" header="0.19685039370078741" footer="0"/>
  <pageSetup paperSize="9" scale="74" fitToHeight="0" orientation="landscape" r:id="rId1"/>
  <headerFooter differentFirst="1">
    <oddHeader>&amp;C&amp;"Times New Roman,обычный"&amp;10&amp;P</oddHeader>
  </headerFooter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  <pageSetUpPr fitToPage="1"/>
  </sheetPr>
  <dimension ref="A1:N35"/>
  <sheetViews>
    <sheetView showGridLines="0" view="pageBreakPreview" topLeftCell="B1" zoomScale="85" zoomScaleNormal="85" zoomScaleSheetLayoutView="85" workbookViewId="0">
      <selection activeCell="C14" sqref="C14"/>
    </sheetView>
  </sheetViews>
  <sheetFormatPr defaultColWidth="9.140625" defaultRowHeight="15" x14ac:dyDescent="0.25"/>
  <cols>
    <col min="1" max="1" width="28.42578125" style="60" customWidth="1"/>
    <col min="2" max="2" width="6.42578125" style="60" customWidth="1"/>
    <col min="3" max="14" width="15.85546875" style="60" customWidth="1"/>
    <col min="15" max="16384" width="9.140625" style="60"/>
  </cols>
  <sheetData>
    <row r="1" spans="1:14" ht="9" customHeight="1" x14ac:dyDescent="0.25"/>
    <row r="2" spans="1:14" x14ac:dyDescent="0.25">
      <c r="A2" s="771" t="s">
        <v>123</v>
      </c>
      <c r="B2" s="621" t="s">
        <v>137</v>
      </c>
      <c r="C2" s="621" t="s">
        <v>182</v>
      </c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</row>
    <row r="3" spans="1:14" x14ac:dyDescent="0.25">
      <c r="A3" s="797"/>
      <c r="B3" s="621"/>
      <c r="C3" s="621" t="s">
        <v>78</v>
      </c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</row>
    <row r="4" spans="1:14" x14ac:dyDescent="0.25">
      <c r="A4" s="797"/>
      <c r="B4" s="621"/>
      <c r="C4" s="621" t="s">
        <v>126</v>
      </c>
      <c r="D4" s="621"/>
      <c r="E4" s="621"/>
      <c r="F4" s="621"/>
      <c r="G4" s="621"/>
      <c r="H4" s="621"/>
      <c r="I4" s="621" t="s">
        <v>127</v>
      </c>
      <c r="J4" s="621"/>
      <c r="K4" s="621"/>
      <c r="L4" s="621"/>
      <c r="M4" s="621"/>
      <c r="N4" s="621"/>
    </row>
    <row r="5" spans="1:14" ht="24" customHeight="1" x14ac:dyDescent="0.25">
      <c r="A5" s="797"/>
      <c r="B5" s="621"/>
      <c r="C5" s="621" t="s">
        <v>218</v>
      </c>
      <c r="D5" s="621" t="s">
        <v>132</v>
      </c>
      <c r="E5" s="621" t="s">
        <v>155</v>
      </c>
      <c r="F5" s="621"/>
      <c r="G5" s="621" t="s">
        <v>138</v>
      </c>
      <c r="H5" s="621" t="s">
        <v>228</v>
      </c>
      <c r="I5" s="621" t="s">
        <v>218</v>
      </c>
      <c r="J5" s="621" t="s">
        <v>132</v>
      </c>
      <c r="K5" s="621" t="s">
        <v>155</v>
      </c>
      <c r="L5" s="621"/>
      <c r="M5" s="623" t="s">
        <v>138</v>
      </c>
      <c r="N5" s="623" t="s">
        <v>228</v>
      </c>
    </row>
    <row r="6" spans="1:14" ht="15" customHeight="1" x14ac:dyDescent="0.25">
      <c r="A6" s="797"/>
      <c r="B6" s="621"/>
      <c r="C6" s="621"/>
      <c r="D6" s="621"/>
      <c r="E6" s="621" t="s">
        <v>78</v>
      </c>
      <c r="F6" s="621"/>
      <c r="G6" s="621"/>
      <c r="H6" s="621"/>
      <c r="I6" s="621"/>
      <c r="J6" s="621"/>
      <c r="K6" s="621" t="s">
        <v>78</v>
      </c>
      <c r="L6" s="621"/>
      <c r="M6" s="624"/>
      <c r="N6" s="624"/>
    </row>
    <row r="7" spans="1:14" ht="77.25" customHeight="1" x14ac:dyDescent="0.25">
      <c r="A7" s="795"/>
      <c r="B7" s="621"/>
      <c r="C7" s="621"/>
      <c r="D7" s="621"/>
      <c r="E7" s="70" t="s">
        <v>135</v>
      </c>
      <c r="F7" s="70" t="s">
        <v>136</v>
      </c>
      <c r="G7" s="621"/>
      <c r="H7" s="621"/>
      <c r="I7" s="621"/>
      <c r="J7" s="621"/>
      <c r="K7" s="70" t="s">
        <v>135</v>
      </c>
      <c r="L7" s="70" t="s">
        <v>136</v>
      </c>
      <c r="M7" s="622"/>
      <c r="N7" s="622"/>
    </row>
    <row r="8" spans="1:14" ht="14.25" customHeight="1" x14ac:dyDescent="0.25">
      <c r="A8" s="66">
        <v>1</v>
      </c>
      <c r="B8" s="67">
        <v>2</v>
      </c>
      <c r="C8" s="67">
        <v>17</v>
      </c>
      <c r="D8" s="67">
        <v>18</v>
      </c>
      <c r="E8" s="67">
        <v>19</v>
      </c>
      <c r="F8" s="67">
        <v>20</v>
      </c>
      <c r="G8" s="67">
        <v>21</v>
      </c>
      <c r="H8" s="67">
        <v>22</v>
      </c>
      <c r="I8" s="67">
        <v>23</v>
      </c>
      <c r="J8" s="67">
        <v>24</v>
      </c>
      <c r="K8" s="67">
        <v>25</v>
      </c>
      <c r="L8" s="67">
        <v>26</v>
      </c>
      <c r="M8" s="67">
        <v>27</v>
      </c>
      <c r="N8" s="471">
        <v>28</v>
      </c>
    </row>
    <row r="9" spans="1:14" ht="15.95" customHeight="1" x14ac:dyDescent="0.25">
      <c r="A9" s="576" t="s">
        <v>140</v>
      </c>
      <c r="B9" s="577">
        <v>1000</v>
      </c>
      <c r="C9" s="580">
        <v>153077.19</v>
      </c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</row>
    <row r="10" spans="1:14" ht="15.95" customHeight="1" x14ac:dyDescent="0.25">
      <c r="A10" s="584" t="s">
        <v>207</v>
      </c>
      <c r="B10" s="570">
        <v>1100</v>
      </c>
      <c r="C10" s="580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</row>
    <row r="11" spans="1:14" ht="30.75" customHeight="1" x14ac:dyDescent="0.25">
      <c r="A11" s="576" t="s">
        <v>141</v>
      </c>
      <c r="B11" s="578">
        <v>2000</v>
      </c>
      <c r="C11" s="580">
        <v>64353.15</v>
      </c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</row>
    <row r="12" spans="1:14" s="118" customFormat="1" ht="15.95" customHeight="1" x14ac:dyDescent="0.2">
      <c r="A12" s="584" t="s">
        <v>207</v>
      </c>
      <c r="B12" s="570">
        <v>2100</v>
      </c>
      <c r="C12" s="580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583"/>
    </row>
    <row r="13" spans="1:14" ht="31.5" customHeight="1" x14ac:dyDescent="0.25">
      <c r="A13" s="576" t="s">
        <v>208</v>
      </c>
      <c r="B13" s="578">
        <v>3000</v>
      </c>
      <c r="C13" s="580">
        <v>33536.14</v>
      </c>
      <c r="D13" s="583"/>
      <c r="E13" s="583"/>
      <c r="F13" s="583"/>
      <c r="G13" s="583"/>
      <c r="H13" s="583"/>
      <c r="I13" s="583"/>
      <c r="J13" s="583"/>
      <c r="K13" s="583"/>
      <c r="L13" s="583"/>
      <c r="M13" s="583"/>
      <c r="N13" s="583"/>
    </row>
    <row r="14" spans="1:14" s="118" customFormat="1" ht="15.95" customHeight="1" x14ac:dyDescent="0.2">
      <c r="A14" s="584" t="s">
        <v>207</v>
      </c>
      <c r="B14" s="570">
        <v>3001</v>
      </c>
      <c r="C14" s="580"/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</row>
    <row r="15" spans="1:14" ht="15.95" customHeight="1" x14ac:dyDescent="0.25">
      <c r="A15" s="569" t="s">
        <v>150</v>
      </c>
      <c r="B15" s="571">
        <v>9000</v>
      </c>
      <c r="C15" s="575">
        <f>C9+C11+C13</f>
        <v>250966.47999999998</v>
      </c>
      <c r="D15" s="575">
        <f t="shared" ref="D15:N15" si="0">D9+D11+D13</f>
        <v>0</v>
      </c>
      <c r="E15" s="575">
        <f t="shared" si="0"/>
        <v>0</v>
      </c>
      <c r="F15" s="575">
        <f t="shared" si="0"/>
        <v>0</v>
      </c>
      <c r="G15" s="575">
        <f t="shared" si="0"/>
        <v>0</v>
      </c>
      <c r="H15" s="575">
        <f t="shared" si="0"/>
        <v>0</v>
      </c>
      <c r="I15" s="575">
        <f t="shared" si="0"/>
        <v>0</v>
      </c>
      <c r="J15" s="575">
        <f t="shared" si="0"/>
        <v>0</v>
      </c>
      <c r="K15" s="575">
        <f t="shared" si="0"/>
        <v>0</v>
      </c>
      <c r="L15" s="575">
        <f t="shared" si="0"/>
        <v>0</v>
      </c>
      <c r="M15" s="575">
        <f t="shared" si="0"/>
        <v>0</v>
      </c>
      <c r="N15" s="575">
        <f t="shared" si="0"/>
        <v>0</v>
      </c>
    </row>
    <row r="16" spans="1:14" ht="9" customHeight="1" x14ac:dyDescent="0.25">
      <c r="A16" s="82"/>
      <c r="B16" s="10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x14ac:dyDescent="0.25">
      <c r="A17" s="793" t="s">
        <v>123</v>
      </c>
      <c r="B17" s="793" t="s">
        <v>137</v>
      </c>
      <c r="C17" s="795" t="s">
        <v>182</v>
      </c>
      <c r="D17" s="795"/>
      <c r="E17" s="795"/>
      <c r="F17" s="795"/>
      <c r="G17" s="795"/>
      <c r="H17" s="795"/>
      <c r="I17" s="795"/>
      <c r="J17" s="795"/>
      <c r="K17" s="795"/>
      <c r="L17" s="795"/>
      <c r="M17" s="795"/>
      <c r="N17" s="81"/>
    </row>
    <row r="18" spans="1:14" x14ac:dyDescent="0.25">
      <c r="A18" s="793"/>
      <c r="B18" s="793"/>
      <c r="C18" s="773" t="s">
        <v>78</v>
      </c>
      <c r="D18" s="774"/>
      <c r="E18" s="774"/>
      <c r="F18" s="774"/>
      <c r="G18" s="774"/>
      <c r="H18" s="774"/>
      <c r="I18" s="774"/>
      <c r="J18" s="774"/>
      <c r="K18" s="774"/>
      <c r="L18" s="774"/>
      <c r="M18" s="774"/>
      <c r="N18" s="774"/>
    </row>
    <row r="19" spans="1:14" ht="27" customHeight="1" x14ac:dyDescent="0.25">
      <c r="A19" s="793"/>
      <c r="B19" s="793"/>
      <c r="C19" s="773" t="s">
        <v>142</v>
      </c>
      <c r="D19" s="774"/>
      <c r="E19" s="774"/>
      <c r="F19" s="774"/>
      <c r="G19" s="774"/>
      <c r="H19" s="774"/>
      <c r="I19" s="773" t="s">
        <v>143</v>
      </c>
      <c r="J19" s="774"/>
      <c r="K19" s="774"/>
      <c r="L19" s="774"/>
      <c r="M19" s="774"/>
      <c r="N19" s="774"/>
    </row>
    <row r="20" spans="1:14" ht="25.5" customHeight="1" x14ac:dyDescent="0.25">
      <c r="A20" s="793"/>
      <c r="B20" s="793"/>
      <c r="C20" s="772" t="s">
        <v>218</v>
      </c>
      <c r="D20" s="623" t="s">
        <v>132</v>
      </c>
      <c r="E20" s="773" t="s">
        <v>227</v>
      </c>
      <c r="F20" s="769"/>
      <c r="G20" s="621" t="s">
        <v>138</v>
      </c>
      <c r="H20" s="621" t="s">
        <v>139</v>
      </c>
      <c r="I20" s="772" t="s">
        <v>218</v>
      </c>
      <c r="J20" s="623" t="s">
        <v>132</v>
      </c>
      <c r="K20" s="773" t="s">
        <v>227</v>
      </c>
      <c r="L20" s="769"/>
      <c r="M20" s="621" t="s">
        <v>138</v>
      </c>
      <c r="N20" s="773" t="s">
        <v>139</v>
      </c>
    </row>
    <row r="21" spans="1:14" ht="78.75" customHeight="1" x14ac:dyDescent="0.25">
      <c r="A21" s="794"/>
      <c r="B21" s="794"/>
      <c r="C21" s="794"/>
      <c r="D21" s="622"/>
      <c r="E21" s="70" t="s">
        <v>135</v>
      </c>
      <c r="F21" s="70" t="s">
        <v>136</v>
      </c>
      <c r="G21" s="621"/>
      <c r="H21" s="621"/>
      <c r="I21" s="794"/>
      <c r="J21" s="622"/>
      <c r="K21" s="70" t="s">
        <v>135</v>
      </c>
      <c r="L21" s="70" t="s">
        <v>136</v>
      </c>
      <c r="M21" s="621"/>
      <c r="N21" s="773"/>
    </row>
    <row r="22" spans="1:14" ht="12.75" customHeight="1" x14ac:dyDescent="0.25">
      <c r="A22" s="66">
        <v>1</v>
      </c>
      <c r="B22" s="67">
        <v>2</v>
      </c>
      <c r="C22" s="67">
        <v>29</v>
      </c>
      <c r="D22" s="67">
        <v>30</v>
      </c>
      <c r="E22" s="67">
        <v>31</v>
      </c>
      <c r="F22" s="67">
        <v>32</v>
      </c>
      <c r="G22" s="67">
        <v>33</v>
      </c>
      <c r="H22" s="67">
        <v>34</v>
      </c>
      <c r="I22" s="67">
        <v>35</v>
      </c>
      <c r="J22" s="67">
        <v>36</v>
      </c>
      <c r="K22" s="67">
        <v>37</v>
      </c>
      <c r="L22" s="67">
        <v>38</v>
      </c>
      <c r="M22" s="67">
        <v>39</v>
      </c>
      <c r="N22" s="471">
        <v>40</v>
      </c>
    </row>
    <row r="23" spans="1:14" ht="15.95" customHeight="1" x14ac:dyDescent="0.25">
      <c r="A23" s="576" t="s">
        <v>140</v>
      </c>
      <c r="B23" s="577">
        <v>1000</v>
      </c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</row>
    <row r="24" spans="1:14" s="118" customFormat="1" ht="15.95" customHeight="1" x14ac:dyDescent="0.2">
      <c r="A24" s="584" t="s">
        <v>207</v>
      </c>
      <c r="B24" s="570">
        <v>1100</v>
      </c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</row>
    <row r="25" spans="1:14" ht="32.25" customHeight="1" x14ac:dyDescent="0.25">
      <c r="A25" s="576" t="s">
        <v>141</v>
      </c>
      <c r="B25" s="578">
        <v>2000</v>
      </c>
      <c r="C25" s="586"/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</row>
    <row r="26" spans="1:14" s="118" customFormat="1" ht="15.95" customHeight="1" x14ac:dyDescent="0.2">
      <c r="A26" s="584" t="s">
        <v>207</v>
      </c>
      <c r="B26" s="570">
        <v>2100</v>
      </c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</row>
    <row r="27" spans="1:14" ht="30.75" customHeight="1" x14ac:dyDescent="0.25">
      <c r="A27" s="576" t="s">
        <v>208</v>
      </c>
      <c r="B27" s="578">
        <v>3000</v>
      </c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</row>
    <row r="28" spans="1:14" s="118" customFormat="1" ht="15.95" customHeight="1" x14ac:dyDescent="0.2">
      <c r="A28" s="584" t="s">
        <v>207</v>
      </c>
      <c r="B28" s="570">
        <v>3001</v>
      </c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</row>
    <row r="29" spans="1:14" ht="15.95" customHeight="1" x14ac:dyDescent="0.25">
      <c r="A29" s="569" t="s">
        <v>150</v>
      </c>
      <c r="B29" s="585">
        <v>9000</v>
      </c>
      <c r="C29" s="575">
        <f>C23+C25+C27</f>
        <v>0</v>
      </c>
      <c r="D29" s="575">
        <f t="shared" ref="D29:N29" si="1">D23+D25+D27</f>
        <v>0</v>
      </c>
      <c r="E29" s="575">
        <f t="shared" si="1"/>
        <v>0</v>
      </c>
      <c r="F29" s="575">
        <f t="shared" si="1"/>
        <v>0</v>
      </c>
      <c r="G29" s="575">
        <f t="shared" si="1"/>
        <v>0</v>
      </c>
      <c r="H29" s="575">
        <f t="shared" si="1"/>
        <v>0</v>
      </c>
      <c r="I29" s="575">
        <f t="shared" si="1"/>
        <v>0</v>
      </c>
      <c r="J29" s="575">
        <f t="shared" si="1"/>
        <v>0</v>
      </c>
      <c r="K29" s="575">
        <f t="shared" si="1"/>
        <v>0</v>
      </c>
      <c r="L29" s="575">
        <f t="shared" si="1"/>
        <v>0</v>
      </c>
      <c r="M29" s="575">
        <f t="shared" si="1"/>
        <v>0</v>
      </c>
      <c r="N29" s="575">
        <f t="shared" si="1"/>
        <v>0</v>
      </c>
    </row>
    <row r="30" spans="1:14" ht="8.2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1:14" ht="26.25" customHeight="1" x14ac:dyDescent="0.25">
      <c r="A31" s="625" t="s">
        <v>206</v>
      </c>
      <c r="B31" s="625"/>
      <c r="C31" s="96"/>
      <c r="D31" s="86"/>
      <c r="E31" s="87"/>
      <c r="G31" s="796"/>
      <c r="H31" s="796"/>
      <c r="I31" s="796"/>
      <c r="K31" s="96"/>
      <c r="L31" s="87"/>
    </row>
    <row r="32" spans="1:14" ht="14.25" customHeight="1" x14ac:dyDescent="0.25">
      <c r="A32" s="112"/>
      <c r="C32" s="626" t="s">
        <v>196</v>
      </c>
      <c r="D32" s="626"/>
      <c r="E32" s="626"/>
      <c r="F32" s="114"/>
      <c r="G32" s="657" t="s">
        <v>197</v>
      </c>
      <c r="H32" s="657"/>
      <c r="I32" s="657"/>
      <c r="J32" s="114"/>
      <c r="K32" s="626" t="s">
        <v>198</v>
      </c>
      <c r="L32" s="626"/>
    </row>
    <row r="33" spans="1:12" x14ac:dyDescent="0.25">
      <c r="A33" s="112" t="s">
        <v>199</v>
      </c>
      <c r="C33" s="115"/>
      <c r="D33" s="116"/>
      <c r="E33" s="117"/>
      <c r="F33" s="114"/>
      <c r="G33" s="792"/>
      <c r="H33" s="792"/>
      <c r="I33" s="792"/>
      <c r="J33" s="114"/>
      <c r="K33" s="791"/>
      <c r="L33" s="791"/>
    </row>
    <row r="34" spans="1:12" ht="15" customHeight="1" x14ac:dyDescent="0.25">
      <c r="A34" s="113"/>
      <c r="C34" s="626" t="s">
        <v>196</v>
      </c>
      <c r="D34" s="626"/>
      <c r="E34" s="626"/>
      <c r="F34" s="114"/>
      <c r="G34" s="657" t="s">
        <v>200</v>
      </c>
      <c r="H34" s="657"/>
      <c r="I34" s="657"/>
      <c r="J34" s="114"/>
      <c r="K34" s="626" t="s">
        <v>201</v>
      </c>
      <c r="L34" s="626"/>
    </row>
    <row r="35" spans="1:12" x14ac:dyDescent="0.25">
      <c r="A35" s="112" t="s">
        <v>202</v>
      </c>
      <c r="B35" s="90"/>
      <c r="C35" s="88"/>
      <c r="D35" s="88"/>
      <c r="E35" s="91"/>
      <c r="F35" s="92"/>
      <c r="G35" s="88"/>
      <c r="H35" s="92"/>
    </row>
  </sheetData>
  <mergeCells count="44">
    <mergeCell ref="N20:N21"/>
    <mergeCell ref="A17:A21"/>
    <mergeCell ref="K5:L5"/>
    <mergeCell ref="M5:M7"/>
    <mergeCell ref="N5:N7"/>
    <mergeCell ref="K6:L6"/>
    <mergeCell ref="A2:A7"/>
    <mergeCell ref="B2:B7"/>
    <mergeCell ref="C2:N2"/>
    <mergeCell ref="C3:N3"/>
    <mergeCell ref="C4:H4"/>
    <mergeCell ref="I4:N4"/>
    <mergeCell ref="E6:F6"/>
    <mergeCell ref="C5:C7"/>
    <mergeCell ref="J5:J7"/>
    <mergeCell ref="D5:D7"/>
    <mergeCell ref="A31:B31"/>
    <mergeCell ref="B17:B21"/>
    <mergeCell ref="C17:M17"/>
    <mergeCell ref="C19:H19"/>
    <mergeCell ref="I19:N19"/>
    <mergeCell ref="C20:C21"/>
    <mergeCell ref="D20:D21"/>
    <mergeCell ref="E20:F20"/>
    <mergeCell ref="G20:G21"/>
    <mergeCell ref="C18:N18"/>
    <mergeCell ref="H20:H21"/>
    <mergeCell ref="I20:I21"/>
    <mergeCell ref="G31:I31"/>
    <mergeCell ref="J20:J21"/>
    <mergeCell ref="K20:L20"/>
    <mergeCell ref="M20:M21"/>
    <mergeCell ref="K32:L32"/>
    <mergeCell ref="K33:L33"/>
    <mergeCell ref="K34:L34"/>
    <mergeCell ref="G32:I32"/>
    <mergeCell ref="G33:I33"/>
    <mergeCell ref="G34:I34"/>
    <mergeCell ref="E5:F5"/>
    <mergeCell ref="G5:G7"/>
    <mergeCell ref="H5:H7"/>
    <mergeCell ref="I5:I7"/>
    <mergeCell ref="C34:E34"/>
    <mergeCell ref="C32:E32"/>
  </mergeCells>
  <pageMargins left="0.70866141732283472" right="0.39370078740157483" top="0.59055118110236227" bottom="0.39370078740157483" header="0.15748031496062992" footer="0"/>
  <pageSetup paperSize="9" scale="59" firstPageNumber="7" fitToHeight="0" orientation="landscape" useFirstPageNumber="1" r:id="rId1"/>
  <headerFooter>
    <oddHeader>&amp;C&amp;"Times New Roman,обычный"&amp;P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I87"/>
  <sheetViews>
    <sheetView showGridLines="0" view="pageBreakPreview" zoomScaleNormal="100" zoomScaleSheetLayoutView="100" workbookViewId="0">
      <selection activeCell="G11" sqref="G11"/>
    </sheetView>
  </sheetViews>
  <sheetFormatPr defaultColWidth="9.140625" defaultRowHeight="15.75" x14ac:dyDescent="0.25"/>
  <cols>
    <col min="1" max="1" width="33.85546875" style="74" customWidth="1"/>
    <col min="2" max="2" width="23.42578125" style="74" customWidth="1"/>
    <col min="3" max="3" width="28.42578125" style="74" customWidth="1"/>
    <col min="4" max="4" width="21.28515625" style="74" customWidth="1"/>
    <col min="5" max="5" width="20" style="74" customWidth="1"/>
    <col min="6" max="6" width="19" style="74" customWidth="1"/>
    <col min="7" max="8" width="25.42578125" style="74" customWidth="1"/>
    <col min="9" max="9" width="9.140625" style="74" hidden="1" customWidth="1"/>
    <col min="10" max="16384" width="9.140625" style="74"/>
  </cols>
  <sheetData>
    <row r="1" spans="1:9" ht="24" customHeight="1" x14ac:dyDescent="0.25">
      <c r="A1" s="798" t="s">
        <v>144</v>
      </c>
      <c r="B1" s="798"/>
      <c r="C1" s="798"/>
      <c r="D1" s="798"/>
      <c r="E1" s="798"/>
      <c r="F1" s="798"/>
      <c r="G1" s="798"/>
      <c r="H1" s="798"/>
    </row>
    <row r="2" spans="1:9" ht="7.5" customHeight="1" x14ac:dyDescent="0.25">
      <c r="A2" s="382"/>
      <c r="B2" s="382"/>
      <c r="C2" s="382"/>
      <c r="D2" s="382"/>
      <c r="E2" s="382"/>
      <c r="F2" s="382"/>
      <c r="G2" s="382"/>
      <c r="H2" s="382"/>
    </row>
    <row r="3" spans="1:9" ht="16.5" thickBot="1" x14ac:dyDescent="0.3">
      <c r="A3" s="75"/>
      <c r="B3" s="75"/>
      <c r="C3" s="75"/>
      <c r="D3" s="75"/>
      <c r="E3" s="75"/>
      <c r="F3" s="75"/>
      <c r="G3" s="75"/>
      <c r="H3" s="383" t="s">
        <v>27</v>
      </c>
    </row>
    <row r="4" spans="1:9" x14ac:dyDescent="0.25">
      <c r="A4" s="75"/>
      <c r="B4" s="799" t="s">
        <v>662</v>
      </c>
      <c r="C4" s="799"/>
      <c r="D4" s="799"/>
      <c r="E4" s="799"/>
      <c r="F4" s="799"/>
      <c r="G4" s="173" t="s">
        <v>9</v>
      </c>
      <c r="H4" s="424" t="s">
        <v>649</v>
      </c>
    </row>
    <row r="5" spans="1:9" x14ac:dyDescent="0.25">
      <c r="A5" s="75"/>
      <c r="B5" s="75"/>
      <c r="C5" s="75"/>
      <c r="D5" s="75"/>
      <c r="E5" s="75"/>
      <c r="F5" s="75"/>
      <c r="G5" s="384" t="s">
        <v>26</v>
      </c>
      <c r="H5" s="425"/>
    </row>
    <row r="6" spans="1:9" x14ac:dyDescent="0.25">
      <c r="A6" s="75"/>
      <c r="B6" s="75"/>
      <c r="C6" s="75"/>
      <c r="D6" s="75"/>
      <c r="E6" s="75"/>
      <c r="F6" s="75"/>
      <c r="G6" s="173" t="s">
        <v>10</v>
      </c>
      <c r="H6" s="729" t="s">
        <v>700</v>
      </c>
      <c r="I6" s="730"/>
    </row>
    <row r="7" spans="1:9" x14ac:dyDescent="0.25">
      <c r="A7" s="33" t="s">
        <v>23</v>
      </c>
      <c r="B7" s="805" t="s">
        <v>702</v>
      </c>
      <c r="C7" s="805"/>
      <c r="D7" s="805"/>
      <c r="E7" s="805"/>
      <c r="F7" s="805"/>
      <c r="G7" s="173" t="s">
        <v>16</v>
      </c>
      <c r="H7" s="729" t="s">
        <v>701</v>
      </c>
      <c r="I7" s="730"/>
    </row>
    <row r="8" spans="1:9" ht="14.25" customHeight="1" x14ac:dyDescent="0.25">
      <c r="A8" s="800" t="s">
        <v>24</v>
      </c>
      <c r="B8" s="385"/>
      <c r="C8" s="385"/>
      <c r="D8" s="385"/>
      <c r="E8" s="385"/>
      <c r="F8" s="385"/>
      <c r="G8" s="801" t="s">
        <v>151</v>
      </c>
      <c r="H8" s="802">
        <v>250</v>
      </c>
    </row>
    <row r="9" spans="1:9" ht="14.25" customHeight="1" x14ac:dyDescent="0.25">
      <c r="A9" s="800"/>
      <c r="B9" s="804" t="s">
        <v>646</v>
      </c>
      <c r="C9" s="804"/>
      <c r="D9" s="804"/>
      <c r="E9" s="804"/>
      <c r="F9" s="804"/>
      <c r="G9" s="801"/>
      <c r="H9" s="803"/>
    </row>
    <row r="10" spans="1:9" x14ac:dyDescent="0.25">
      <c r="A10" s="33" t="s">
        <v>25</v>
      </c>
      <c r="B10" s="816" t="s">
        <v>647</v>
      </c>
      <c r="C10" s="816"/>
      <c r="D10" s="816"/>
      <c r="E10" s="816"/>
      <c r="F10" s="816"/>
      <c r="G10" s="173" t="s">
        <v>11</v>
      </c>
      <c r="H10" s="695" t="s">
        <v>675</v>
      </c>
      <c r="I10" s="696"/>
    </row>
    <row r="11" spans="1:9" ht="16.5" thickBot="1" x14ac:dyDescent="0.3">
      <c r="A11" s="33" t="s">
        <v>12</v>
      </c>
      <c r="B11" s="33"/>
      <c r="C11" s="33"/>
      <c r="D11" s="33"/>
      <c r="E11" s="33"/>
      <c r="F11" s="33"/>
      <c r="G11" s="173"/>
      <c r="H11" s="426"/>
    </row>
    <row r="12" spans="1:9" x14ac:dyDescent="0.25">
      <c r="A12" s="185"/>
      <c r="B12" s="185"/>
      <c r="C12" s="185"/>
      <c r="D12" s="185"/>
      <c r="E12" s="185"/>
      <c r="F12" s="185"/>
      <c r="G12" s="185"/>
      <c r="H12" s="185"/>
    </row>
    <row r="13" spans="1:9" x14ac:dyDescent="0.25">
      <c r="A13" s="75"/>
      <c r="B13" s="75"/>
      <c r="C13" s="258"/>
      <c r="D13" s="258"/>
      <c r="E13" s="258"/>
      <c r="F13" s="258"/>
      <c r="G13" s="75"/>
      <c r="H13" s="75"/>
    </row>
    <row r="14" spans="1:9" ht="21.75" customHeight="1" x14ac:dyDescent="0.25">
      <c r="A14" s="820" t="s">
        <v>145</v>
      </c>
      <c r="B14" s="731"/>
      <c r="C14" s="812" t="s">
        <v>191</v>
      </c>
      <c r="D14" s="822" t="s">
        <v>146</v>
      </c>
      <c r="E14" s="822"/>
      <c r="F14" s="823"/>
      <c r="G14" s="812" t="s">
        <v>192</v>
      </c>
      <c r="H14" s="814" t="s">
        <v>193</v>
      </c>
    </row>
    <row r="15" spans="1:9" ht="18.75" customHeight="1" x14ac:dyDescent="0.25">
      <c r="A15" s="821"/>
      <c r="B15" s="733"/>
      <c r="C15" s="813"/>
      <c r="D15" s="386" t="s">
        <v>147</v>
      </c>
      <c r="E15" s="387" t="s">
        <v>6</v>
      </c>
      <c r="F15" s="388" t="s">
        <v>7</v>
      </c>
      <c r="G15" s="813"/>
      <c r="H15" s="815"/>
    </row>
    <row r="16" spans="1:9" ht="16.5" thickBot="1" x14ac:dyDescent="0.3">
      <c r="A16" s="817">
        <v>1</v>
      </c>
      <c r="B16" s="818"/>
      <c r="C16" s="194">
        <v>2</v>
      </c>
      <c r="D16" s="389">
        <v>3</v>
      </c>
      <c r="E16" s="390">
        <v>4</v>
      </c>
      <c r="F16" s="391">
        <v>5</v>
      </c>
      <c r="G16" s="194">
        <v>6</v>
      </c>
      <c r="H16" s="194">
        <v>7</v>
      </c>
    </row>
    <row r="17" spans="1:8" x14ac:dyDescent="0.25">
      <c r="A17" s="722" t="s">
        <v>148</v>
      </c>
      <c r="B17" s="810"/>
      <c r="C17" s="392" t="s">
        <v>5</v>
      </c>
      <c r="D17" s="393" t="s">
        <v>5</v>
      </c>
      <c r="E17" s="393" t="s">
        <v>5</v>
      </c>
      <c r="F17" s="393" t="s">
        <v>5</v>
      </c>
      <c r="G17" s="393" t="s">
        <v>5</v>
      </c>
      <c r="H17" s="394" t="s">
        <v>5</v>
      </c>
    </row>
    <row r="18" spans="1:8" x14ac:dyDescent="0.25">
      <c r="A18" s="811"/>
      <c r="B18" s="696"/>
      <c r="C18" s="395"/>
      <c r="D18" s="396"/>
      <c r="E18" s="396"/>
      <c r="F18" s="396"/>
      <c r="G18" s="397"/>
      <c r="H18" s="398"/>
    </row>
    <row r="19" spans="1:8" x14ac:dyDescent="0.25">
      <c r="A19" s="811"/>
      <c r="B19" s="696"/>
      <c r="C19" s="395"/>
      <c r="D19" s="396"/>
      <c r="E19" s="396"/>
      <c r="F19" s="396"/>
      <c r="G19" s="397"/>
      <c r="H19" s="398"/>
    </row>
    <row r="20" spans="1:8" x14ac:dyDescent="0.25">
      <c r="A20" s="811"/>
      <c r="B20" s="819"/>
      <c r="C20" s="399"/>
      <c r="D20" s="400"/>
      <c r="E20" s="400"/>
      <c r="F20" s="400"/>
      <c r="G20" s="397"/>
      <c r="H20" s="398"/>
    </row>
    <row r="21" spans="1:8" x14ac:dyDescent="0.25">
      <c r="A21" s="808" t="s">
        <v>108</v>
      </c>
      <c r="B21" s="809"/>
      <c r="C21" s="401" t="s">
        <v>5</v>
      </c>
      <c r="D21" s="401" t="s">
        <v>5</v>
      </c>
      <c r="E21" s="401" t="s">
        <v>5</v>
      </c>
      <c r="F21" s="401" t="s">
        <v>5</v>
      </c>
      <c r="G21" s="397"/>
      <c r="H21" s="398"/>
    </row>
    <row r="22" spans="1:8" x14ac:dyDescent="0.25">
      <c r="A22" s="722" t="s">
        <v>149</v>
      </c>
      <c r="B22" s="810"/>
      <c r="C22" s="401" t="s">
        <v>5</v>
      </c>
      <c r="D22" s="402" t="s">
        <v>5</v>
      </c>
      <c r="E22" s="402" t="s">
        <v>5</v>
      </c>
      <c r="F22" s="402" t="s">
        <v>5</v>
      </c>
      <c r="G22" s="402" t="s">
        <v>5</v>
      </c>
      <c r="H22" s="403" t="s">
        <v>5</v>
      </c>
    </row>
    <row r="23" spans="1:8" x14ac:dyDescent="0.25">
      <c r="A23" s="811"/>
      <c r="B23" s="696"/>
      <c r="C23" s="395"/>
      <c r="D23" s="396"/>
      <c r="E23" s="396"/>
      <c r="F23" s="396"/>
      <c r="G23" s="404"/>
      <c r="H23" s="398"/>
    </row>
    <row r="24" spans="1:8" x14ac:dyDescent="0.25">
      <c r="A24" s="811"/>
      <c r="B24" s="696"/>
      <c r="C24" s="395"/>
      <c r="D24" s="396"/>
      <c r="E24" s="396"/>
      <c r="F24" s="396"/>
      <c r="G24" s="404"/>
      <c r="H24" s="398"/>
    </row>
    <row r="25" spans="1:8" x14ac:dyDescent="0.25">
      <c r="A25" s="811"/>
      <c r="B25" s="696"/>
      <c r="C25" s="395"/>
      <c r="D25" s="396"/>
      <c r="E25" s="396"/>
      <c r="F25" s="396"/>
      <c r="G25" s="405"/>
      <c r="H25" s="398"/>
    </row>
    <row r="26" spans="1:8" x14ac:dyDescent="0.25">
      <c r="A26" s="808" t="s">
        <v>108</v>
      </c>
      <c r="B26" s="809"/>
      <c r="C26" s="401" t="s">
        <v>5</v>
      </c>
      <c r="D26" s="401" t="s">
        <v>5</v>
      </c>
      <c r="E26" s="401" t="s">
        <v>5</v>
      </c>
      <c r="F26" s="401" t="s">
        <v>5</v>
      </c>
      <c r="G26" s="405"/>
      <c r="H26" s="398"/>
    </row>
    <row r="27" spans="1:8" ht="16.5" thickBot="1" x14ac:dyDescent="0.3">
      <c r="A27" s="75"/>
      <c r="B27" s="406" t="s">
        <v>150</v>
      </c>
      <c r="C27" s="407" t="s">
        <v>5</v>
      </c>
      <c r="D27" s="408" t="s">
        <v>5</v>
      </c>
      <c r="E27" s="408" t="s">
        <v>5</v>
      </c>
      <c r="F27" s="408" t="s">
        <v>5</v>
      </c>
      <c r="G27" s="409"/>
      <c r="H27" s="410"/>
    </row>
    <row r="28" spans="1:8" ht="6" customHeight="1" x14ac:dyDescent="0.25">
      <c r="A28" s="75"/>
      <c r="B28" s="411"/>
      <c r="C28" s="412"/>
      <c r="D28" s="412"/>
      <c r="E28" s="412"/>
      <c r="F28" s="412"/>
      <c r="G28" s="412"/>
      <c r="H28" s="412"/>
    </row>
    <row r="29" spans="1:8" ht="39" x14ac:dyDescent="0.25">
      <c r="A29" s="353" t="s">
        <v>203</v>
      </c>
      <c r="B29" s="317"/>
      <c r="C29" s="294"/>
      <c r="D29" s="413"/>
      <c r="E29" s="414"/>
      <c r="F29" s="413"/>
      <c r="G29" s="294"/>
      <c r="H29" s="294"/>
    </row>
    <row r="30" spans="1:8" x14ac:dyDescent="0.25">
      <c r="A30" s="320"/>
      <c r="B30" s="415" t="s">
        <v>196</v>
      </c>
      <c r="C30" s="416"/>
      <c r="D30" s="417" t="s">
        <v>197</v>
      </c>
      <c r="E30" s="418"/>
      <c r="F30" s="416" t="s">
        <v>198</v>
      </c>
      <c r="G30" s="419"/>
      <c r="H30" s="416"/>
    </row>
    <row r="31" spans="1:8" ht="14.25" customHeight="1" x14ac:dyDescent="0.25">
      <c r="A31" s="320" t="s">
        <v>199</v>
      </c>
      <c r="B31" s="420"/>
      <c r="C31" s="419"/>
      <c r="D31" s="421"/>
      <c r="E31" s="422"/>
      <c r="F31" s="421"/>
      <c r="G31" s="419"/>
      <c r="H31" s="419"/>
    </row>
    <row r="32" spans="1:8" ht="14.25" customHeight="1" x14ac:dyDescent="0.25">
      <c r="A32" s="127"/>
      <c r="B32" s="415" t="s">
        <v>196</v>
      </c>
      <c r="C32" s="416"/>
      <c r="D32" s="417" t="s">
        <v>200</v>
      </c>
      <c r="E32" s="418"/>
      <c r="F32" s="416" t="s">
        <v>201</v>
      </c>
      <c r="G32" s="419"/>
      <c r="H32" s="416"/>
    </row>
    <row r="33" spans="1:8" ht="13.5" customHeight="1" x14ac:dyDescent="0.25">
      <c r="A33" s="320" t="s">
        <v>202</v>
      </c>
      <c r="B33" s="354"/>
      <c r="C33" s="355"/>
      <c r="D33" s="355"/>
      <c r="E33" s="356"/>
      <c r="F33" s="357"/>
      <c r="G33" s="355"/>
      <c r="H33" s="357"/>
    </row>
    <row r="34" spans="1:8" ht="13.5" customHeight="1" x14ac:dyDescent="0.25">
      <c r="A34" s="423"/>
      <c r="B34" s="358"/>
      <c r="C34" s="319"/>
      <c r="D34" s="355"/>
      <c r="E34" s="356"/>
      <c r="F34" s="357"/>
      <c r="G34" s="355"/>
      <c r="H34" s="357"/>
    </row>
    <row r="35" spans="1:8" x14ac:dyDescent="0.25">
      <c r="A35" s="806" t="s">
        <v>194</v>
      </c>
      <c r="B35" s="807"/>
      <c r="C35" s="807"/>
      <c r="D35" s="807"/>
      <c r="E35" s="807"/>
      <c r="F35" s="807"/>
      <c r="G35" s="807"/>
      <c r="H35" s="807"/>
    </row>
    <row r="36" spans="1:8" ht="14.25" customHeight="1" x14ac:dyDescent="0.25">
      <c r="A36" s="806" t="s">
        <v>195</v>
      </c>
      <c r="B36" s="807"/>
      <c r="C36" s="807"/>
      <c r="D36" s="807"/>
      <c r="E36" s="807"/>
      <c r="F36" s="807"/>
      <c r="G36" s="807"/>
      <c r="H36" s="807"/>
    </row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</sheetData>
  <mergeCells count="29">
    <mergeCell ref="G14:G15"/>
    <mergeCell ref="H14:H15"/>
    <mergeCell ref="B10:F10"/>
    <mergeCell ref="A26:B26"/>
    <mergeCell ref="A16:B16"/>
    <mergeCell ref="A17:B17"/>
    <mergeCell ref="A18:B18"/>
    <mergeCell ref="A19:B19"/>
    <mergeCell ref="A20:B20"/>
    <mergeCell ref="A14:B15"/>
    <mergeCell ref="C14:C15"/>
    <mergeCell ref="D14:F14"/>
    <mergeCell ref="H10:I10"/>
    <mergeCell ref="A36:H36"/>
    <mergeCell ref="A35:H35"/>
    <mergeCell ref="A21:B21"/>
    <mergeCell ref="A22:B22"/>
    <mergeCell ref="A23:B23"/>
    <mergeCell ref="A24:B24"/>
    <mergeCell ref="A25:B25"/>
    <mergeCell ref="A1:H1"/>
    <mergeCell ref="B4:F4"/>
    <mergeCell ref="A8:A9"/>
    <mergeCell ref="G8:G9"/>
    <mergeCell ref="H8:H9"/>
    <mergeCell ref="B9:F9"/>
    <mergeCell ref="B7:F7"/>
    <mergeCell ref="H6:I6"/>
    <mergeCell ref="H7:I7"/>
  </mergeCells>
  <pageMargins left="0.70866141732283472" right="0.39370078740157483" top="0.59055118110236227" bottom="0.39370078740157483" header="0.15748031496062992" footer="0"/>
  <pageSetup paperSize="9" scale="68" firstPageNumber="8" fitToHeight="0" orientation="landscape" useFirstPageNumber="1" r:id="rId1"/>
  <headerFooter>
    <oddHeader>&amp;C&amp;"Times New Roman,обычный"&amp;P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H87"/>
  <sheetViews>
    <sheetView showGridLines="0" view="pageBreakPreview" zoomScale="85" zoomScaleNormal="90" zoomScaleSheetLayoutView="85" workbookViewId="0">
      <selection activeCell="D9" sqref="D9:O9"/>
    </sheetView>
  </sheetViews>
  <sheetFormatPr defaultRowHeight="15" x14ac:dyDescent="0.25"/>
  <cols>
    <col min="1" max="1" width="6" customWidth="1"/>
    <col min="2" max="2" width="23.7109375" customWidth="1"/>
    <col min="3" max="3" width="37.28515625" customWidth="1"/>
    <col min="4" max="4" width="23.42578125" customWidth="1"/>
    <col min="5" max="5" width="10.42578125" customWidth="1"/>
    <col min="6" max="6" width="11.85546875" customWidth="1"/>
    <col min="7" max="7" width="11" customWidth="1"/>
    <col min="8" max="8" width="13.140625" customWidth="1"/>
    <col min="9" max="9" width="7" customWidth="1"/>
    <col min="10" max="10" width="7.140625" customWidth="1"/>
    <col min="11" max="11" width="13" customWidth="1"/>
    <col min="12" max="13" width="17" customWidth="1"/>
    <col min="14" max="14" width="11.5703125" customWidth="1"/>
    <col min="15" max="15" width="10.7109375" customWidth="1"/>
    <col min="16" max="16" width="10" customWidth="1"/>
    <col min="17" max="17" width="14.28515625" customWidth="1"/>
    <col min="18" max="18" width="15.7109375" customWidth="1"/>
    <col min="19" max="19" width="0.140625" customWidth="1"/>
    <col min="24" max="24" width="13.7109375" customWidth="1"/>
    <col min="25" max="26" width="13" customWidth="1"/>
    <col min="27" max="27" width="15" customWidth="1"/>
    <col min="28" max="29" width="14.28515625" customWidth="1"/>
    <col min="30" max="30" width="13.5703125" customWidth="1"/>
  </cols>
  <sheetData>
    <row r="1" spans="1:34" ht="38.25" customHeight="1" x14ac:dyDescent="0.25">
      <c r="A1" s="826" t="s">
        <v>258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</row>
    <row r="2" spans="1:34" ht="9.75" customHeight="1" x14ac:dyDescent="0.25">
      <c r="A2" s="146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T2" s="122" t="s">
        <v>229</v>
      </c>
      <c r="U2" s="60"/>
      <c r="V2" s="60"/>
      <c r="W2" s="60"/>
    </row>
    <row r="3" spans="1:34" ht="15.75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1" t="s">
        <v>27</v>
      </c>
      <c r="T3" s="852" t="s">
        <v>230</v>
      </c>
      <c r="U3" s="852"/>
      <c r="V3" s="852"/>
      <c r="W3" s="852"/>
    </row>
    <row r="4" spans="1:34" x14ac:dyDescent="0.25">
      <c r="A4" s="17"/>
      <c r="B4" s="17"/>
      <c r="C4" s="17"/>
      <c r="D4" s="627" t="s">
        <v>662</v>
      </c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17"/>
      <c r="P4" s="824" t="s">
        <v>9</v>
      </c>
      <c r="Q4" s="825"/>
      <c r="R4" s="314" t="s">
        <v>649</v>
      </c>
      <c r="T4" s="852"/>
      <c r="U4" s="852"/>
      <c r="V4" s="852"/>
      <c r="W4" s="852"/>
    </row>
    <row r="5" spans="1:3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824" t="s">
        <v>26</v>
      </c>
      <c r="Q5" s="825"/>
      <c r="R5" s="296"/>
      <c r="T5" s="852"/>
      <c r="U5" s="852"/>
      <c r="V5" s="852"/>
      <c r="W5" s="852"/>
    </row>
    <row r="6" spans="1:3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824" t="s">
        <v>10</v>
      </c>
      <c r="Q6" s="825"/>
      <c r="R6" s="296" t="s">
        <v>700</v>
      </c>
      <c r="T6" s="852"/>
      <c r="U6" s="852"/>
      <c r="V6" s="852"/>
      <c r="W6" s="852"/>
    </row>
    <row r="7" spans="1:34" x14ac:dyDescent="0.25">
      <c r="A7" s="634" t="s">
        <v>23</v>
      </c>
      <c r="B7" s="634"/>
      <c r="C7" s="634"/>
      <c r="D7" s="827" t="s">
        <v>703</v>
      </c>
      <c r="E7" s="827"/>
      <c r="F7" s="827"/>
      <c r="G7" s="827"/>
      <c r="H7" s="827"/>
      <c r="I7" s="827"/>
      <c r="J7" s="827"/>
      <c r="K7" s="827"/>
      <c r="L7" s="827"/>
      <c r="M7" s="827"/>
      <c r="N7" s="827"/>
      <c r="O7" s="827"/>
      <c r="P7" s="824" t="s">
        <v>16</v>
      </c>
      <c r="Q7" s="825"/>
      <c r="R7" s="729" t="s">
        <v>701</v>
      </c>
      <c r="S7" s="730"/>
      <c r="T7" s="852"/>
      <c r="U7" s="852"/>
      <c r="V7" s="852"/>
      <c r="W7" s="852"/>
    </row>
    <row r="8" spans="1:34" ht="13.5" customHeight="1" x14ac:dyDescent="0.25">
      <c r="A8" s="633" t="s">
        <v>24</v>
      </c>
      <c r="B8" s="633"/>
      <c r="C8" s="633"/>
      <c r="D8" s="316"/>
      <c r="E8" s="316"/>
      <c r="F8" s="316"/>
      <c r="G8" s="316"/>
      <c r="H8" s="316"/>
      <c r="I8" s="316"/>
      <c r="J8" s="316"/>
      <c r="K8" s="316"/>
      <c r="L8" s="17"/>
      <c r="M8" s="17"/>
      <c r="N8" s="17"/>
      <c r="O8" s="17"/>
      <c r="P8" s="824" t="s">
        <v>151</v>
      </c>
      <c r="Q8" s="825"/>
      <c r="R8" s="662">
        <v>250</v>
      </c>
      <c r="T8" s="852"/>
      <c r="U8" s="852"/>
      <c r="V8" s="852"/>
      <c r="W8" s="852"/>
    </row>
    <row r="9" spans="1:34" x14ac:dyDescent="0.25">
      <c r="A9" s="633"/>
      <c r="B9" s="633"/>
      <c r="C9" s="633"/>
      <c r="D9" s="670" t="s">
        <v>646</v>
      </c>
      <c r="E9" s="670"/>
      <c r="F9" s="670"/>
      <c r="G9" s="670"/>
      <c r="H9" s="670"/>
      <c r="I9" s="670"/>
      <c r="J9" s="670"/>
      <c r="K9" s="670"/>
      <c r="L9" s="670"/>
      <c r="M9" s="670"/>
      <c r="N9" s="670"/>
      <c r="O9" s="670"/>
      <c r="P9" s="824"/>
      <c r="Q9" s="825"/>
      <c r="R9" s="663"/>
      <c r="T9" s="60"/>
      <c r="U9" s="60"/>
      <c r="V9" s="60"/>
      <c r="W9" s="60"/>
    </row>
    <row r="10" spans="1:34" x14ac:dyDescent="0.25">
      <c r="A10" s="634" t="s">
        <v>25</v>
      </c>
      <c r="B10" s="634"/>
      <c r="C10" s="634"/>
      <c r="D10" s="671" t="s">
        <v>674</v>
      </c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824" t="s">
        <v>11</v>
      </c>
      <c r="Q10" s="825"/>
      <c r="R10" s="695" t="s">
        <v>675</v>
      </c>
      <c r="S10" s="696"/>
      <c r="T10" s="853" t="s">
        <v>231</v>
      </c>
      <c r="U10" s="853"/>
      <c r="V10" s="853"/>
      <c r="W10" s="853"/>
    </row>
    <row r="11" spans="1:34" ht="15.75" thickBot="1" x14ac:dyDescent="0.3">
      <c r="A11" s="634" t="s">
        <v>12</v>
      </c>
      <c r="B11" s="634"/>
      <c r="C11" s="63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6"/>
      <c r="Q11" s="16"/>
      <c r="R11" s="449"/>
      <c r="T11" s="853"/>
      <c r="U11" s="853"/>
      <c r="V11" s="853"/>
      <c r="W11" s="853"/>
    </row>
    <row r="12" spans="1:34" ht="18.75" customHeight="1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"/>
      <c r="M12" s="12"/>
      <c r="N12" s="12"/>
      <c r="O12" s="12"/>
      <c r="P12" s="144"/>
      <c r="Q12" s="18"/>
      <c r="R12" s="18"/>
      <c r="T12" s="853"/>
      <c r="U12" s="853"/>
      <c r="V12" s="853"/>
      <c r="W12" s="853"/>
    </row>
    <row r="13" spans="1:34" ht="28.5" customHeight="1" x14ac:dyDescent="0.25">
      <c r="A13" s="640" t="s">
        <v>257</v>
      </c>
      <c r="B13" s="641"/>
      <c r="C13" s="630" t="s">
        <v>256</v>
      </c>
      <c r="D13" s="630" t="s">
        <v>255</v>
      </c>
      <c r="E13" s="630" t="s">
        <v>254</v>
      </c>
      <c r="F13" s="837" t="s">
        <v>605</v>
      </c>
      <c r="G13" s="630" t="s">
        <v>253</v>
      </c>
      <c r="H13" s="835" t="s">
        <v>252</v>
      </c>
      <c r="I13" s="836"/>
      <c r="J13" s="630" t="s">
        <v>2</v>
      </c>
      <c r="K13" s="646" t="s">
        <v>251</v>
      </c>
      <c r="L13" s="647"/>
      <c r="M13" s="647"/>
      <c r="N13" s="648"/>
      <c r="O13" s="667" t="s">
        <v>250</v>
      </c>
      <c r="P13" s="667"/>
      <c r="Q13" s="667"/>
      <c r="R13" s="646"/>
      <c r="T13" s="853"/>
      <c r="U13" s="853"/>
      <c r="V13" s="853"/>
      <c r="W13" s="853"/>
    </row>
    <row r="14" spans="1:34" ht="15.75" customHeight="1" x14ac:dyDescent="0.25">
      <c r="A14" s="642"/>
      <c r="B14" s="643"/>
      <c r="C14" s="631"/>
      <c r="D14" s="631"/>
      <c r="E14" s="631"/>
      <c r="F14" s="838"/>
      <c r="G14" s="631"/>
      <c r="H14" s="832" t="s">
        <v>0</v>
      </c>
      <c r="I14" s="832" t="s">
        <v>249</v>
      </c>
      <c r="J14" s="631"/>
      <c r="K14" s="630" t="s">
        <v>1</v>
      </c>
      <c r="L14" s="667" t="s">
        <v>78</v>
      </c>
      <c r="M14" s="858"/>
      <c r="N14" s="859"/>
      <c r="O14" s="630" t="s">
        <v>1</v>
      </c>
      <c r="P14" s="667" t="s">
        <v>78</v>
      </c>
      <c r="Q14" s="858"/>
      <c r="R14" s="859"/>
      <c r="T14" s="853"/>
      <c r="U14" s="853"/>
      <c r="V14" s="853"/>
      <c r="W14" s="853"/>
    </row>
    <row r="15" spans="1:34" ht="26.25" customHeight="1" x14ac:dyDescent="0.25">
      <c r="A15" s="642"/>
      <c r="B15" s="643"/>
      <c r="C15" s="830"/>
      <c r="D15" s="830"/>
      <c r="E15" s="631"/>
      <c r="F15" s="838"/>
      <c r="G15" s="631"/>
      <c r="H15" s="833"/>
      <c r="I15" s="833"/>
      <c r="J15" s="830"/>
      <c r="K15" s="631"/>
      <c r="L15" s="860" t="s">
        <v>248</v>
      </c>
      <c r="M15" s="668"/>
      <c r="N15" s="630" t="s">
        <v>247</v>
      </c>
      <c r="O15" s="830"/>
      <c r="P15" s="667" t="s">
        <v>246</v>
      </c>
      <c r="Q15" s="667" t="s">
        <v>245</v>
      </c>
      <c r="R15" s="640" t="s">
        <v>244</v>
      </c>
      <c r="T15" s="853"/>
      <c r="U15" s="853"/>
      <c r="V15" s="853"/>
      <c r="W15" s="853"/>
      <c r="AE15" s="143"/>
      <c r="AF15" s="143"/>
      <c r="AG15" s="143"/>
      <c r="AH15" s="143"/>
    </row>
    <row r="16" spans="1:34" ht="51" x14ac:dyDescent="0.25">
      <c r="A16" s="644"/>
      <c r="B16" s="645"/>
      <c r="C16" s="831"/>
      <c r="D16" s="831"/>
      <c r="E16" s="632"/>
      <c r="F16" s="839"/>
      <c r="G16" s="632"/>
      <c r="H16" s="834"/>
      <c r="I16" s="834"/>
      <c r="J16" s="831"/>
      <c r="K16" s="632"/>
      <c r="L16" s="24" t="s">
        <v>243</v>
      </c>
      <c r="M16" s="24" t="s">
        <v>242</v>
      </c>
      <c r="N16" s="632"/>
      <c r="O16" s="831"/>
      <c r="P16" s="856"/>
      <c r="Q16" s="856"/>
      <c r="R16" s="857"/>
      <c r="T16" s="60"/>
      <c r="U16" s="60"/>
      <c r="V16" s="60"/>
      <c r="W16" s="60"/>
      <c r="AE16" s="143"/>
      <c r="AF16" s="143"/>
      <c r="AG16" s="143"/>
      <c r="AH16" s="143"/>
    </row>
    <row r="17" spans="1:23" s="13" customFormat="1" ht="14.25" customHeight="1" thickBot="1" x14ac:dyDescent="0.25">
      <c r="A17" s="647">
        <v>1</v>
      </c>
      <c r="B17" s="648"/>
      <c r="C17" s="24">
        <v>2</v>
      </c>
      <c r="D17" s="25">
        <v>3</v>
      </c>
      <c r="E17" s="25">
        <v>4</v>
      </c>
      <c r="F17" s="256" t="s">
        <v>604</v>
      </c>
      <c r="G17" s="98">
        <v>5</v>
      </c>
      <c r="H17" s="24">
        <v>6</v>
      </c>
      <c r="I17" s="25">
        <v>7</v>
      </c>
      <c r="J17" s="25">
        <v>8</v>
      </c>
      <c r="K17" s="25">
        <v>9</v>
      </c>
      <c r="L17" s="25">
        <v>10</v>
      </c>
      <c r="M17" s="25">
        <v>11</v>
      </c>
      <c r="N17" s="25">
        <v>12</v>
      </c>
      <c r="O17" s="25">
        <v>13</v>
      </c>
      <c r="P17" s="25">
        <v>14</v>
      </c>
      <c r="Q17" s="124">
        <v>15</v>
      </c>
      <c r="R17" s="142">
        <v>16</v>
      </c>
      <c r="T17" s="854" t="s">
        <v>232</v>
      </c>
      <c r="U17" s="854"/>
      <c r="V17" s="854"/>
      <c r="W17" s="854"/>
    </row>
    <row r="18" spans="1:23" x14ac:dyDescent="0.25">
      <c r="A18" s="828" t="s">
        <v>241</v>
      </c>
      <c r="B18" s="829"/>
      <c r="C18" s="134" t="s">
        <v>5</v>
      </c>
      <c r="D18" s="140" t="s">
        <v>5</v>
      </c>
      <c r="E18" s="141" t="s">
        <v>5</v>
      </c>
      <c r="F18" s="136"/>
      <c r="G18" s="137" t="s">
        <v>5</v>
      </c>
      <c r="H18" s="134" t="s">
        <v>5</v>
      </c>
      <c r="I18" s="261" t="s">
        <v>5</v>
      </c>
      <c r="J18" s="139">
        <v>1000</v>
      </c>
      <c r="K18" s="438">
        <f>L18+M18+N18</f>
        <v>0</v>
      </c>
      <c r="L18" s="440">
        <f>SUM(L20:L64)</f>
        <v>0</v>
      </c>
      <c r="M18" s="440">
        <f t="shared" ref="M18:R18" si="0">SUM(M20:M64)</f>
        <v>0</v>
      </c>
      <c r="N18" s="440">
        <f t="shared" si="0"/>
        <v>0</v>
      </c>
      <c r="O18" s="438">
        <f>SUM(P18:R18)</f>
        <v>0</v>
      </c>
      <c r="P18" s="440">
        <f>SUM(P20:P64)</f>
        <v>0</v>
      </c>
      <c r="Q18" s="440">
        <f t="shared" si="0"/>
        <v>0</v>
      </c>
      <c r="R18" s="440">
        <f t="shared" si="0"/>
        <v>0</v>
      </c>
      <c r="T18" s="854"/>
      <c r="U18" s="854"/>
      <c r="V18" s="854"/>
      <c r="W18" s="854"/>
    </row>
    <row r="19" spans="1:23" ht="14.25" customHeight="1" x14ac:dyDescent="0.25">
      <c r="A19" s="843" t="s">
        <v>236</v>
      </c>
      <c r="B19" s="844"/>
      <c r="C19" s="3"/>
      <c r="D19" s="138"/>
      <c r="E19" s="15"/>
      <c r="F19" s="138"/>
      <c r="G19" s="135"/>
      <c r="H19" s="134"/>
      <c r="I19" s="260"/>
      <c r="J19" s="137"/>
      <c r="K19" s="439"/>
      <c r="L19" s="428"/>
      <c r="M19" s="428"/>
      <c r="N19" s="428"/>
      <c r="O19" s="439"/>
      <c r="P19" s="428"/>
      <c r="Q19" s="428"/>
      <c r="R19" s="429"/>
      <c r="T19" s="854"/>
      <c r="U19" s="854"/>
      <c r="V19" s="854"/>
      <c r="W19" s="854"/>
    </row>
    <row r="20" spans="1:23" ht="36.75" customHeight="1" x14ac:dyDescent="0.25">
      <c r="A20" s="840" t="s">
        <v>689</v>
      </c>
      <c r="B20" s="841"/>
      <c r="C20" s="432" t="s">
        <v>690</v>
      </c>
      <c r="D20" s="433" t="s">
        <v>691</v>
      </c>
      <c r="E20" s="434" t="s">
        <v>664</v>
      </c>
      <c r="F20" s="435"/>
      <c r="G20" s="436" t="s">
        <v>692</v>
      </c>
      <c r="H20" s="437" t="s">
        <v>666</v>
      </c>
      <c r="I20" s="260" t="s">
        <v>665</v>
      </c>
      <c r="J20" s="137">
        <v>1001</v>
      </c>
      <c r="K20" s="428" t="s">
        <v>693</v>
      </c>
      <c r="L20" s="428" t="s">
        <v>693</v>
      </c>
      <c r="M20" s="428"/>
      <c r="N20" s="428"/>
      <c r="O20" s="439">
        <f>P20+Q20+R20</f>
        <v>0</v>
      </c>
      <c r="P20" s="428"/>
      <c r="Q20" s="428"/>
      <c r="R20" s="429"/>
      <c r="T20" s="854"/>
      <c r="U20" s="854"/>
      <c r="V20" s="854"/>
      <c r="W20" s="854"/>
    </row>
    <row r="21" spans="1:23" ht="36.75" customHeight="1" x14ac:dyDescent="0.25">
      <c r="A21" s="840"/>
      <c r="B21" s="841"/>
      <c r="C21" s="432"/>
      <c r="D21" s="433"/>
      <c r="E21" s="434" t="s">
        <v>664</v>
      </c>
      <c r="F21" s="435"/>
      <c r="G21" s="436"/>
      <c r="H21" s="437" t="s">
        <v>666</v>
      </c>
      <c r="I21" s="260" t="s">
        <v>665</v>
      </c>
      <c r="J21" s="137">
        <v>1002</v>
      </c>
      <c r="K21" s="439">
        <f t="shared" ref="K21:K23" si="1">L21+M21+N21</f>
        <v>0</v>
      </c>
      <c r="L21" s="428"/>
      <c r="M21" s="428"/>
      <c r="N21" s="428"/>
      <c r="O21" s="439">
        <f t="shared" ref="O21:O23" si="2">P21+Q21+R21</f>
        <v>0</v>
      </c>
      <c r="P21" s="428"/>
      <c r="Q21" s="428"/>
      <c r="R21" s="429"/>
      <c r="T21" s="854"/>
      <c r="U21" s="854"/>
      <c r="V21" s="854"/>
      <c r="W21" s="854"/>
    </row>
    <row r="22" spans="1:23" ht="36.75" customHeight="1" x14ac:dyDescent="0.25">
      <c r="A22" s="840"/>
      <c r="B22" s="841"/>
      <c r="C22" s="432"/>
      <c r="D22" s="433"/>
      <c r="E22" s="434" t="s">
        <v>664</v>
      </c>
      <c r="F22" s="435"/>
      <c r="G22" s="436"/>
      <c r="H22" s="437" t="s">
        <v>666</v>
      </c>
      <c r="I22" s="260" t="s">
        <v>665</v>
      </c>
      <c r="J22" s="137">
        <v>1003</v>
      </c>
      <c r="K22" s="439">
        <f t="shared" si="1"/>
        <v>0</v>
      </c>
      <c r="L22" s="428"/>
      <c r="M22" s="428"/>
      <c r="N22" s="428"/>
      <c r="O22" s="439">
        <f t="shared" si="2"/>
        <v>0</v>
      </c>
      <c r="P22" s="428"/>
      <c r="Q22" s="428"/>
      <c r="R22" s="429"/>
      <c r="T22" s="854"/>
      <c r="U22" s="854"/>
      <c r="V22" s="854"/>
      <c r="W22" s="854"/>
    </row>
    <row r="23" spans="1:23" ht="36.75" customHeight="1" x14ac:dyDescent="0.25">
      <c r="A23" s="840"/>
      <c r="B23" s="841"/>
      <c r="C23" s="432"/>
      <c r="D23" s="433"/>
      <c r="E23" s="434" t="s">
        <v>664</v>
      </c>
      <c r="F23" s="435"/>
      <c r="G23" s="436"/>
      <c r="H23" s="437" t="s">
        <v>666</v>
      </c>
      <c r="I23" s="260" t="s">
        <v>665</v>
      </c>
      <c r="J23" s="137">
        <v>1004</v>
      </c>
      <c r="K23" s="439">
        <f t="shared" si="1"/>
        <v>0</v>
      </c>
      <c r="L23" s="428"/>
      <c r="M23" s="428"/>
      <c r="N23" s="428"/>
      <c r="O23" s="439">
        <f t="shared" si="2"/>
        <v>0</v>
      </c>
      <c r="P23" s="428"/>
      <c r="Q23" s="428"/>
      <c r="R23" s="429"/>
      <c r="T23" s="854"/>
      <c r="U23" s="854"/>
      <c r="V23" s="854"/>
      <c r="W23" s="854"/>
    </row>
    <row r="24" spans="1:23" ht="36.75" customHeight="1" x14ac:dyDescent="0.25">
      <c r="A24" s="840"/>
      <c r="B24" s="841"/>
      <c r="C24" s="432"/>
      <c r="D24" s="433"/>
      <c r="E24" s="434" t="s">
        <v>664</v>
      </c>
      <c r="F24" s="435"/>
      <c r="G24" s="436"/>
      <c r="H24" s="437" t="s">
        <v>666</v>
      </c>
      <c r="I24" s="260" t="s">
        <v>665</v>
      </c>
      <c r="J24" s="137">
        <v>1005</v>
      </c>
      <c r="K24" s="439">
        <f t="shared" ref="K24:K63" si="3">L24+M24+N24</f>
        <v>0</v>
      </c>
      <c r="L24" s="428"/>
      <c r="M24" s="428"/>
      <c r="N24" s="428"/>
      <c r="O24" s="439">
        <f t="shared" ref="O24:O63" si="4">P24+Q24+R24</f>
        <v>0</v>
      </c>
      <c r="P24" s="428"/>
      <c r="Q24" s="428"/>
      <c r="R24" s="429"/>
      <c r="T24" s="854"/>
      <c r="U24" s="854"/>
      <c r="V24" s="854"/>
      <c r="W24" s="854"/>
    </row>
    <row r="25" spans="1:23" ht="36.75" customHeight="1" x14ac:dyDescent="0.25">
      <c r="A25" s="840"/>
      <c r="B25" s="841"/>
      <c r="C25" s="432"/>
      <c r="D25" s="433"/>
      <c r="E25" s="434" t="s">
        <v>664</v>
      </c>
      <c r="F25" s="435"/>
      <c r="G25" s="436"/>
      <c r="H25" s="437" t="s">
        <v>666</v>
      </c>
      <c r="I25" s="260" t="s">
        <v>665</v>
      </c>
      <c r="J25" s="137">
        <v>1006</v>
      </c>
      <c r="K25" s="439">
        <f t="shared" si="3"/>
        <v>0</v>
      </c>
      <c r="L25" s="428"/>
      <c r="M25" s="428"/>
      <c r="N25" s="428"/>
      <c r="O25" s="439">
        <f t="shared" si="4"/>
        <v>0</v>
      </c>
      <c r="P25" s="428"/>
      <c r="Q25" s="428"/>
      <c r="R25" s="429"/>
      <c r="T25" s="854"/>
      <c r="U25" s="854"/>
      <c r="V25" s="854"/>
      <c r="W25" s="854"/>
    </row>
    <row r="26" spans="1:23" ht="36.75" customHeight="1" x14ac:dyDescent="0.25">
      <c r="A26" s="840"/>
      <c r="B26" s="841"/>
      <c r="C26" s="432"/>
      <c r="D26" s="433"/>
      <c r="E26" s="434" t="s">
        <v>664</v>
      </c>
      <c r="F26" s="435"/>
      <c r="G26" s="436"/>
      <c r="H26" s="437" t="s">
        <v>666</v>
      </c>
      <c r="I26" s="260" t="s">
        <v>665</v>
      </c>
      <c r="J26" s="137">
        <v>1007</v>
      </c>
      <c r="K26" s="439">
        <f t="shared" si="3"/>
        <v>0</v>
      </c>
      <c r="L26" s="428"/>
      <c r="M26" s="428"/>
      <c r="N26" s="428"/>
      <c r="O26" s="439">
        <f t="shared" si="4"/>
        <v>0</v>
      </c>
      <c r="P26" s="428"/>
      <c r="Q26" s="428"/>
      <c r="R26" s="429"/>
      <c r="T26" s="854"/>
      <c r="U26" s="854"/>
      <c r="V26" s="854"/>
      <c r="W26" s="854"/>
    </row>
    <row r="27" spans="1:23" ht="36.75" customHeight="1" x14ac:dyDescent="0.25">
      <c r="A27" s="840"/>
      <c r="B27" s="841"/>
      <c r="C27" s="432"/>
      <c r="D27" s="433"/>
      <c r="E27" s="434" t="s">
        <v>664</v>
      </c>
      <c r="F27" s="435"/>
      <c r="G27" s="436"/>
      <c r="H27" s="437" t="s">
        <v>666</v>
      </c>
      <c r="I27" s="260" t="s">
        <v>665</v>
      </c>
      <c r="J27" s="137">
        <v>1008</v>
      </c>
      <c r="K27" s="439">
        <f t="shared" si="3"/>
        <v>0</v>
      </c>
      <c r="L27" s="428"/>
      <c r="M27" s="428"/>
      <c r="N27" s="428"/>
      <c r="O27" s="439">
        <f t="shared" si="4"/>
        <v>0</v>
      </c>
      <c r="P27" s="428"/>
      <c r="Q27" s="428"/>
      <c r="R27" s="429"/>
      <c r="T27" s="854"/>
      <c r="U27" s="854"/>
      <c r="V27" s="854"/>
      <c r="W27" s="854"/>
    </row>
    <row r="28" spans="1:23" ht="36.75" customHeight="1" x14ac:dyDescent="0.25">
      <c r="A28" s="840"/>
      <c r="B28" s="841"/>
      <c r="C28" s="432"/>
      <c r="D28" s="433"/>
      <c r="E28" s="434" t="s">
        <v>664</v>
      </c>
      <c r="F28" s="435"/>
      <c r="G28" s="436"/>
      <c r="H28" s="437" t="s">
        <v>666</v>
      </c>
      <c r="I28" s="260" t="s">
        <v>665</v>
      </c>
      <c r="J28" s="137">
        <v>1009</v>
      </c>
      <c r="K28" s="439">
        <f t="shared" si="3"/>
        <v>0</v>
      </c>
      <c r="L28" s="428"/>
      <c r="M28" s="428"/>
      <c r="N28" s="428"/>
      <c r="O28" s="439">
        <f t="shared" si="4"/>
        <v>0</v>
      </c>
      <c r="P28" s="428"/>
      <c r="Q28" s="428"/>
      <c r="R28" s="429"/>
      <c r="T28" s="854"/>
      <c r="U28" s="854"/>
      <c r="V28" s="854"/>
      <c r="W28" s="854"/>
    </row>
    <row r="29" spans="1:23" ht="36.75" customHeight="1" x14ac:dyDescent="0.25">
      <c r="A29" s="840"/>
      <c r="B29" s="841"/>
      <c r="C29" s="432"/>
      <c r="D29" s="433"/>
      <c r="E29" s="434" t="s">
        <v>664</v>
      </c>
      <c r="F29" s="435"/>
      <c r="G29" s="436"/>
      <c r="H29" s="437" t="s">
        <v>666</v>
      </c>
      <c r="I29" s="260" t="s">
        <v>665</v>
      </c>
      <c r="J29" s="137">
        <v>1010</v>
      </c>
      <c r="K29" s="439">
        <f t="shared" si="3"/>
        <v>0</v>
      </c>
      <c r="L29" s="428"/>
      <c r="M29" s="428"/>
      <c r="N29" s="428"/>
      <c r="O29" s="439">
        <f t="shared" si="4"/>
        <v>0</v>
      </c>
      <c r="P29" s="428"/>
      <c r="Q29" s="428"/>
      <c r="R29" s="429"/>
      <c r="T29" s="854"/>
      <c r="U29" s="854"/>
      <c r="V29" s="854"/>
      <c r="W29" s="854"/>
    </row>
    <row r="30" spans="1:23" ht="36.75" customHeight="1" x14ac:dyDescent="0.25">
      <c r="A30" s="840"/>
      <c r="B30" s="841"/>
      <c r="C30" s="432"/>
      <c r="D30" s="433"/>
      <c r="E30" s="434" t="s">
        <v>664</v>
      </c>
      <c r="F30" s="435"/>
      <c r="G30" s="436"/>
      <c r="H30" s="437" t="s">
        <v>666</v>
      </c>
      <c r="I30" s="260" t="s">
        <v>665</v>
      </c>
      <c r="J30" s="137">
        <v>1011</v>
      </c>
      <c r="K30" s="439">
        <f t="shared" si="3"/>
        <v>0</v>
      </c>
      <c r="L30" s="428"/>
      <c r="M30" s="428"/>
      <c r="N30" s="428"/>
      <c r="O30" s="439">
        <f t="shared" si="4"/>
        <v>0</v>
      </c>
      <c r="P30" s="428"/>
      <c r="Q30" s="428"/>
      <c r="R30" s="429"/>
      <c r="T30" s="854"/>
      <c r="U30" s="854"/>
      <c r="V30" s="854"/>
      <c r="W30" s="854"/>
    </row>
    <row r="31" spans="1:23" ht="36.75" customHeight="1" x14ac:dyDescent="0.25">
      <c r="A31" s="840"/>
      <c r="B31" s="841"/>
      <c r="C31" s="432"/>
      <c r="D31" s="433"/>
      <c r="E31" s="434" t="s">
        <v>664</v>
      </c>
      <c r="F31" s="435"/>
      <c r="G31" s="436"/>
      <c r="H31" s="437" t="s">
        <v>666</v>
      </c>
      <c r="I31" s="260" t="s">
        <v>665</v>
      </c>
      <c r="J31" s="137">
        <v>1012</v>
      </c>
      <c r="K31" s="439">
        <f t="shared" si="3"/>
        <v>0</v>
      </c>
      <c r="L31" s="428"/>
      <c r="M31" s="428"/>
      <c r="N31" s="428"/>
      <c r="O31" s="439">
        <f t="shared" si="4"/>
        <v>0</v>
      </c>
      <c r="P31" s="428"/>
      <c r="Q31" s="428"/>
      <c r="R31" s="429"/>
      <c r="T31" s="854"/>
      <c r="U31" s="854"/>
      <c r="V31" s="854"/>
      <c r="W31" s="854"/>
    </row>
    <row r="32" spans="1:23" ht="36.75" customHeight="1" x14ac:dyDescent="0.25">
      <c r="A32" s="840"/>
      <c r="B32" s="841"/>
      <c r="C32" s="432"/>
      <c r="D32" s="433"/>
      <c r="E32" s="434" t="s">
        <v>664</v>
      </c>
      <c r="F32" s="435"/>
      <c r="G32" s="436"/>
      <c r="H32" s="437" t="s">
        <v>666</v>
      </c>
      <c r="I32" s="260" t="s">
        <v>665</v>
      </c>
      <c r="J32" s="137">
        <v>1013</v>
      </c>
      <c r="K32" s="439">
        <f t="shared" si="3"/>
        <v>0</v>
      </c>
      <c r="L32" s="428"/>
      <c r="M32" s="428"/>
      <c r="N32" s="428"/>
      <c r="O32" s="439">
        <f t="shared" si="4"/>
        <v>0</v>
      </c>
      <c r="P32" s="428"/>
      <c r="Q32" s="428"/>
      <c r="R32" s="429"/>
      <c r="T32" s="854"/>
      <c r="U32" s="854"/>
      <c r="V32" s="854"/>
      <c r="W32" s="854"/>
    </row>
    <row r="33" spans="1:23" ht="36.75" customHeight="1" x14ac:dyDescent="0.25">
      <c r="A33" s="840"/>
      <c r="B33" s="841"/>
      <c r="C33" s="432"/>
      <c r="D33" s="433"/>
      <c r="E33" s="434" t="s">
        <v>664</v>
      </c>
      <c r="F33" s="435"/>
      <c r="G33" s="436"/>
      <c r="H33" s="437" t="s">
        <v>666</v>
      </c>
      <c r="I33" s="260" t="s">
        <v>665</v>
      </c>
      <c r="J33" s="137">
        <v>1014</v>
      </c>
      <c r="K33" s="439">
        <f t="shared" si="3"/>
        <v>0</v>
      </c>
      <c r="L33" s="428"/>
      <c r="M33" s="428"/>
      <c r="N33" s="428"/>
      <c r="O33" s="439">
        <f t="shared" si="4"/>
        <v>0</v>
      </c>
      <c r="P33" s="428"/>
      <c r="Q33" s="428"/>
      <c r="R33" s="429"/>
      <c r="T33" s="854"/>
      <c r="U33" s="854"/>
      <c r="V33" s="854"/>
      <c r="W33" s="854"/>
    </row>
    <row r="34" spans="1:23" ht="36.75" customHeight="1" x14ac:dyDescent="0.25">
      <c r="A34" s="840"/>
      <c r="B34" s="841"/>
      <c r="C34" s="432"/>
      <c r="D34" s="433"/>
      <c r="E34" s="434" t="s">
        <v>664</v>
      </c>
      <c r="F34" s="435"/>
      <c r="G34" s="436"/>
      <c r="H34" s="437" t="s">
        <v>666</v>
      </c>
      <c r="I34" s="260" t="s">
        <v>665</v>
      </c>
      <c r="J34" s="137">
        <v>1015</v>
      </c>
      <c r="K34" s="439">
        <f t="shared" si="3"/>
        <v>0</v>
      </c>
      <c r="L34" s="428"/>
      <c r="M34" s="428"/>
      <c r="N34" s="428"/>
      <c r="O34" s="439">
        <f t="shared" si="4"/>
        <v>0</v>
      </c>
      <c r="P34" s="428"/>
      <c r="Q34" s="428"/>
      <c r="R34" s="429"/>
      <c r="T34" s="854"/>
      <c r="U34" s="854"/>
      <c r="V34" s="854"/>
      <c r="W34" s="854"/>
    </row>
    <row r="35" spans="1:23" ht="36.75" customHeight="1" x14ac:dyDescent="0.25">
      <c r="A35" s="840"/>
      <c r="B35" s="841"/>
      <c r="C35" s="432"/>
      <c r="D35" s="433"/>
      <c r="E35" s="434" t="s">
        <v>664</v>
      </c>
      <c r="F35" s="435"/>
      <c r="G35" s="436"/>
      <c r="H35" s="437" t="s">
        <v>666</v>
      </c>
      <c r="I35" s="260" t="s">
        <v>665</v>
      </c>
      <c r="J35" s="137">
        <v>1016</v>
      </c>
      <c r="K35" s="439">
        <f>L35+M35+N35</f>
        <v>0</v>
      </c>
      <c r="L35" s="428"/>
      <c r="M35" s="428"/>
      <c r="N35" s="428"/>
      <c r="O35" s="439">
        <f>P35+Q35+R35</f>
        <v>0</v>
      </c>
      <c r="P35" s="428"/>
      <c r="Q35" s="428"/>
      <c r="R35" s="429"/>
      <c r="T35" s="854"/>
      <c r="U35" s="854"/>
      <c r="V35" s="854"/>
      <c r="W35" s="854"/>
    </row>
    <row r="36" spans="1:23" ht="36.75" customHeight="1" x14ac:dyDescent="0.25">
      <c r="A36" s="840"/>
      <c r="B36" s="841"/>
      <c r="C36" s="432"/>
      <c r="D36" s="433"/>
      <c r="E36" s="434" t="s">
        <v>664</v>
      </c>
      <c r="F36" s="435"/>
      <c r="G36" s="436"/>
      <c r="H36" s="437" t="s">
        <v>666</v>
      </c>
      <c r="I36" s="260" t="s">
        <v>665</v>
      </c>
      <c r="J36" s="137">
        <v>1017</v>
      </c>
      <c r="K36" s="439">
        <f t="shared" si="3"/>
        <v>0</v>
      </c>
      <c r="L36" s="428"/>
      <c r="M36" s="428"/>
      <c r="N36" s="428"/>
      <c r="O36" s="439">
        <f t="shared" si="4"/>
        <v>0</v>
      </c>
      <c r="P36" s="428"/>
      <c r="Q36" s="428"/>
      <c r="R36" s="429"/>
      <c r="T36" s="854"/>
      <c r="U36" s="854"/>
      <c r="V36" s="854"/>
      <c r="W36" s="854"/>
    </row>
    <row r="37" spans="1:23" ht="36.75" customHeight="1" x14ac:dyDescent="0.25">
      <c r="A37" s="840"/>
      <c r="B37" s="841"/>
      <c r="C37" s="432"/>
      <c r="D37" s="433"/>
      <c r="E37" s="434" t="s">
        <v>664</v>
      </c>
      <c r="F37" s="435"/>
      <c r="G37" s="436"/>
      <c r="H37" s="437" t="s">
        <v>666</v>
      </c>
      <c r="I37" s="260" t="s">
        <v>665</v>
      </c>
      <c r="J37" s="137">
        <v>1018</v>
      </c>
      <c r="K37" s="439">
        <f t="shared" si="3"/>
        <v>0</v>
      </c>
      <c r="L37" s="428"/>
      <c r="M37" s="428"/>
      <c r="N37" s="428"/>
      <c r="O37" s="439">
        <f t="shared" si="4"/>
        <v>0</v>
      </c>
      <c r="P37" s="428"/>
      <c r="Q37" s="428"/>
      <c r="R37" s="429"/>
      <c r="T37" s="854"/>
      <c r="U37" s="854"/>
      <c r="V37" s="854"/>
      <c r="W37" s="854"/>
    </row>
    <row r="38" spans="1:23" ht="36.75" customHeight="1" x14ac:dyDescent="0.25">
      <c r="A38" s="840"/>
      <c r="B38" s="841"/>
      <c r="C38" s="432"/>
      <c r="D38" s="433"/>
      <c r="E38" s="434" t="s">
        <v>664</v>
      </c>
      <c r="F38" s="435"/>
      <c r="G38" s="436"/>
      <c r="H38" s="437" t="s">
        <v>666</v>
      </c>
      <c r="I38" s="260" t="s">
        <v>665</v>
      </c>
      <c r="J38" s="137">
        <v>1019</v>
      </c>
      <c r="K38" s="439">
        <f t="shared" si="3"/>
        <v>0</v>
      </c>
      <c r="L38" s="428"/>
      <c r="M38" s="428"/>
      <c r="N38" s="428"/>
      <c r="O38" s="439">
        <f t="shared" si="4"/>
        <v>0</v>
      </c>
      <c r="P38" s="428"/>
      <c r="Q38" s="428"/>
      <c r="R38" s="429"/>
      <c r="T38" s="854"/>
      <c r="U38" s="854"/>
      <c r="V38" s="854"/>
      <c r="W38" s="854"/>
    </row>
    <row r="39" spans="1:23" ht="36.75" customHeight="1" x14ac:dyDescent="0.25">
      <c r="A39" s="840"/>
      <c r="B39" s="841"/>
      <c r="C39" s="432"/>
      <c r="D39" s="433"/>
      <c r="E39" s="434" t="s">
        <v>664</v>
      </c>
      <c r="F39" s="435"/>
      <c r="G39" s="436"/>
      <c r="H39" s="437" t="s">
        <v>666</v>
      </c>
      <c r="I39" s="260" t="s">
        <v>665</v>
      </c>
      <c r="J39" s="137">
        <v>1020</v>
      </c>
      <c r="K39" s="439">
        <f t="shared" si="3"/>
        <v>0</v>
      </c>
      <c r="L39" s="428"/>
      <c r="M39" s="428"/>
      <c r="N39" s="428"/>
      <c r="O39" s="439">
        <f t="shared" si="4"/>
        <v>0</v>
      </c>
      <c r="P39" s="428"/>
      <c r="Q39" s="428"/>
      <c r="R39" s="429"/>
      <c r="T39" s="854"/>
      <c r="U39" s="854"/>
      <c r="V39" s="854"/>
      <c r="W39" s="854"/>
    </row>
    <row r="40" spans="1:23" ht="36.75" customHeight="1" x14ac:dyDescent="0.25">
      <c r="A40" s="840"/>
      <c r="B40" s="841"/>
      <c r="C40" s="432"/>
      <c r="D40" s="433"/>
      <c r="E40" s="434" t="s">
        <v>664</v>
      </c>
      <c r="F40" s="435"/>
      <c r="G40" s="436"/>
      <c r="H40" s="437" t="s">
        <v>666</v>
      </c>
      <c r="I40" s="260" t="s">
        <v>665</v>
      </c>
      <c r="J40" s="137">
        <v>1021</v>
      </c>
      <c r="K40" s="439">
        <f t="shared" si="3"/>
        <v>0</v>
      </c>
      <c r="L40" s="428"/>
      <c r="M40" s="428"/>
      <c r="N40" s="428"/>
      <c r="O40" s="439">
        <f t="shared" si="4"/>
        <v>0</v>
      </c>
      <c r="P40" s="428"/>
      <c r="Q40" s="428"/>
      <c r="R40" s="429"/>
      <c r="T40" s="854"/>
      <c r="U40" s="854"/>
      <c r="V40" s="854"/>
      <c r="W40" s="854"/>
    </row>
    <row r="41" spans="1:23" ht="36.75" customHeight="1" x14ac:dyDescent="0.25">
      <c r="A41" s="840"/>
      <c r="B41" s="841"/>
      <c r="C41" s="432"/>
      <c r="D41" s="433"/>
      <c r="E41" s="434" t="s">
        <v>664</v>
      </c>
      <c r="F41" s="435"/>
      <c r="G41" s="436"/>
      <c r="H41" s="437" t="s">
        <v>666</v>
      </c>
      <c r="I41" s="260" t="s">
        <v>665</v>
      </c>
      <c r="J41" s="137">
        <v>1022</v>
      </c>
      <c r="K41" s="439">
        <f t="shared" si="3"/>
        <v>0</v>
      </c>
      <c r="L41" s="428"/>
      <c r="M41" s="428"/>
      <c r="N41" s="428"/>
      <c r="O41" s="439">
        <f t="shared" si="4"/>
        <v>0</v>
      </c>
      <c r="P41" s="428"/>
      <c r="Q41" s="428"/>
      <c r="R41" s="429"/>
      <c r="T41" s="854"/>
      <c r="U41" s="854"/>
      <c r="V41" s="854"/>
      <c r="W41" s="854"/>
    </row>
    <row r="42" spans="1:23" ht="36.75" customHeight="1" x14ac:dyDescent="0.25">
      <c r="A42" s="840"/>
      <c r="B42" s="841"/>
      <c r="C42" s="432"/>
      <c r="D42" s="433"/>
      <c r="E42" s="434" t="s">
        <v>664</v>
      </c>
      <c r="F42" s="435"/>
      <c r="G42" s="436"/>
      <c r="H42" s="437" t="s">
        <v>666</v>
      </c>
      <c r="I42" s="260" t="s">
        <v>665</v>
      </c>
      <c r="J42" s="137">
        <v>1023</v>
      </c>
      <c r="K42" s="439">
        <f t="shared" si="3"/>
        <v>0</v>
      </c>
      <c r="L42" s="428"/>
      <c r="M42" s="428"/>
      <c r="N42" s="428"/>
      <c r="O42" s="439">
        <f t="shared" si="4"/>
        <v>0</v>
      </c>
      <c r="P42" s="428"/>
      <c r="Q42" s="428"/>
      <c r="R42" s="429"/>
      <c r="T42" s="854"/>
      <c r="U42" s="854"/>
      <c r="V42" s="854"/>
      <c r="W42" s="854"/>
    </row>
    <row r="43" spans="1:23" ht="36.75" customHeight="1" x14ac:dyDescent="0.25">
      <c r="A43" s="840"/>
      <c r="B43" s="841"/>
      <c r="C43" s="432"/>
      <c r="D43" s="433"/>
      <c r="E43" s="434" t="s">
        <v>664</v>
      </c>
      <c r="F43" s="435"/>
      <c r="G43" s="436"/>
      <c r="H43" s="437" t="s">
        <v>666</v>
      </c>
      <c r="I43" s="260" t="s">
        <v>665</v>
      </c>
      <c r="J43" s="137">
        <v>1024</v>
      </c>
      <c r="K43" s="439">
        <f t="shared" si="3"/>
        <v>0</v>
      </c>
      <c r="L43" s="428"/>
      <c r="M43" s="428"/>
      <c r="N43" s="428"/>
      <c r="O43" s="439">
        <f t="shared" si="4"/>
        <v>0</v>
      </c>
      <c r="P43" s="428"/>
      <c r="Q43" s="428"/>
      <c r="R43" s="429"/>
      <c r="T43" s="854"/>
      <c r="U43" s="854"/>
      <c r="V43" s="854"/>
      <c r="W43" s="854"/>
    </row>
    <row r="44" spans="1:23" ht="36.75" customHeight="1" x14ac:dyDescent="0.25">
      <c r="A44" s="840"/>
      <c r="B44" s="841"/>
      <c r="C44" s="432"/>
      <c r="D44" s="433"/>
      <c r="E44" s="434" t="s">
        <v>664</v>
      </c>
      <c r="F44" s="435"/>
      <c r="G44" s="436"/>
      <c r="H44" s="437" t="s">
        <v>666</v>
      </c>
      <c r="I44" s="260" t="s">
        <v>665</v>
      </c>
      <c r="J44" s="137">
        <v>1025</v>
      </c>
      <c r="K44" s="439">
        <f t="shared" si="3"/>
        <v>0</v>
      </c>
      <c r="L44" s="428"/>
      <c r="M44" s="428"/>
      <c r="N44" s="428"/>
      <c r="O44" s="439">
        <f t="shared" si="4"/>
        <v>0</v>
      </c>
      <c r="P44" s="428"/>
      <c r="Q44" s="428"/>
      <c r="R44" s="429"/>
      <c r="T44" s="854"/>
      <c r="U44" s="854"/>
      <c r="V44" s="854"/>
      <c r="W44" s="854"/>
    </row>
    <row r="45" spans="1:23" ht="36.75" customHeight="1" x14ac:dyDescent="0.25">
      <c r="A45" s="840"/>
      <c r="B45" s="841"/>
      <c r="C45" s="432"/>
      <c r="D45" s="433"/>
      <c r="E45" s="434" t="s">
        <v>664</v>
      </c>
      <c r="F45" s="435"/>
      <c r="G45" s="436"/>
      <c r="H45" s="437" t="s">
        <v>666</v>
      </c>
      <c r="I45" s="260" t="s">
        <v>665</v>
      </c>
      <c r="J45" s="137">
        <v>1026</v>
      </c>
      <c r="K45" s="439">
        <f t="shared" si="3"/>
        <v>0</v>
      </c>
      <c r="L45" s="428"/>
      <c r="M45" s="428"/>
      <c r="N45" s="428"/>
      <c r="O45" s="439">
        <f t="shared" si="4"/>
        <v>0</v>
      </c>
      <c r="P45" s="428"/>
      <c r="Q45" s="428"/>
      <c r="R45" s="429"/>
      <c r="T45" s="854"/>
      <c r="U45" s="854"/>
      <c r="V45" s="854"/>
      <c r="W45" s="854"/>
    </row>
    <row r="46" spans="1:23" ht="36.75" customHeight="1" x14ac:dyDescent="0.25">
      <c r="A46" s="840"/>
      <c r="B46" s="841"/>
      <c r="C46" s="432"/>
      <c r="D46" s="433"/>
      <c r="E46" s="434" t="s">
        <v>664</v>
      </c>
      <c r="F46" s="435"/>
      <c r="G46" s="436"/>
      <c r="H46" s="437" t="s">
        <v>666</v>
      </c>
      <c r="I46" s="260" t="s">
        <v>665</v>
      </c>
      <c r="J46" s="137">
        <v>1027</v>
      </c>
      <c r="K46" s="439">
        <f t="shared" si="3"/>
        <v>0</v>
      </c>
      <c r="L46" s="428"/>
      <c r="M46" s="428"/>
      <c r="N46" s="428"/>
      <c r="O46" s="439">
        <f t="shared" si="4"/>
        <v>0</v>
      </c>
      <c r="P46" s="428"/>
      <c r="Q46" s="428"/>
      <c r="R46" s="429"/>
      <c r="T46" s="854"/>
      <c r="U46" s="854"/>
      <c r="V46" s="854"/>
      <c r="W46" s="854"/>
    </row>
    <row r="47" spans="1:23" ht="36.75" customHeight="1" x14ac:dyDescent="0.25">
      <c r="A47" s="840"/>
      <c r="B47" s="841"/>
      <c r="C47" s="432"/>
      <c r="D47" s="433"/>
      <c r="E47" s="434" t="s">
        <v>664</v>
      </c>
      <c r="F47" s="435"/>
      <c r="G47" s="436"/>
      <c r="H47" s="437" t="s">
        <v>666</v>
      </c>
      <c r="I47" s="260" t="s">
        <v>665</v>
      </c>
      <c r="J47" s="137">
        <v>1028</v>
      </c>
      <c r="K47" s="439">
        <f t="shared" si="3"/>
        <v>0</v>
      </c>
      <c r="L47" s="428"/>
      <c r="M47" s="428"/>
      <c r="N47" s="428"/>
      <c r="O47" s="439">
        <f t="shared" si="4"/>
        <v>0</v>
      </c>
      <c r="P47" s="428"/>
      <c r="Q47" s="428"/>
      <c r="R47" s="429"/>
      <c r="T47" s="854"/>
      <c r="U47" s="854"/>
      <c r="V47" s="854"/>
      <c r="W47" s="854"/>
    </row>
    <row r="48" spans="1:23" ht="36.75" customHeight="1" x14ac:dyDescent="0.25">
      <c r="A48" s="840"/>
      <c r="B48" s="841"/>
      <c r="C48" s="432"/>
      <c r="D48" s="433"/>
      <c r="E48" s="434" t="s">
        <v>664</v>
      </c>
      <c r="F48" s="435"/>
      <c r="G48" s="436"/>
      <c r="H48" s="437" t="s">
        <v>666</v>
      </c>
      <c r="I48" s="260" t="s">
        <v>665</v>
      </c>
      <c r="J48" s="137">
        <v>1029</v>
      </c>
      <c r="K48" s="439">
        <f t="shared" si="3"/>
        <v>0</v>
      </c>
      <c r="L48" s="428"/>
      <c r="M48" s="428"/>
      <c r="N48" s="428"/>
      <c r="O48" s="439">
        <f t="shared" si="4"/>
        <v>0</v>
      </c>
      <c r="P48" s="428"/>
      <c r="Q48" s="428"/>
      <c r="R48" s="429"/>
      <c r="T48" s="854"/>
      <c r="U48" s="854"/>
      <c r="V48" s="854"/>
      <c r="W48" s="854"/>
    </row>
    <row r="49" spans="1:23" ht="36.75" customHeight="1" x14ac:dyDescent="0.25">
      <c r="A49" s="840"/>
      <c r="B49" s="841"/>
      <c r="C49" s="432"/>
      <c r="D49" s="433"/>
      <c r="E49" s="434" t="s">
        <v>664</v>
      </c>
      <c r="F49" s="435"/>
      <c r="G49" s="436"/>
      <c r="H49" s="437" t="s">
        <v>666</v>
      </c>
      <c r="I49" s="260" t="s">
        <v>665</v>
      </c>
      <c r="J49" s="137">
        <v>1030</v>
      </c>
      <c r="K49" s="439">
        <f t="shared" si="3"/>
        <v>0</v>
      </c>
      <c r="L49" s="428"/>
      <c r="M49" s="428"/>
      <c r="N49" s="428"/>
      <c r="O49" s="439">
        <f t="shared" si="4"/>
        <v>0</v>
      </c>
      <c r="P49" s="428"/>
      <c r="Q49" s="428"/>
      <c r="R49" s="429"/>
      <c r="T49" s="854"/>
      <c r="U49" s="854"/>
      <c r="V49" s="854"/>
      <c r="W49" s="854"/>
    </row>
    <row r="50" spans="1:23" ht="36.75" customHeight="1" x14ac:dyDescent="0.25">
      <c r="A50" s="840"/>
      <c r="B50" s="841"/>
      <c r="C50" s="432"/>
      <c r="D50" s="433"/>
      <c r="E50" s="434" t="s">
        <v>664</v>
      </c>
      <c r="F50" s="435"/>
      <c r="G50" s="436"/>
      <c r="H50" s="437" t="s">
        <v>666</v>
      </c>
      <c r="I50" s="260" t="s">
        <v>665</v>
      </c>
      <c r="J50" s="137">
        <v>1031</v>
      </c>
      <c r="K50" s="439">
        <f t="shared" si="3"/>
        <v>0</v>
      </c>
      <c r="L50" s="428"/>
      <c r="M50" s="428"/>
      <c r="N50" s="428"/>
      <c r="O50" s="439">
        <f t="shared" si="4"/>
        <v>0</v>
      </c>
      <c r="P50" s="428"/>
      <c r="Q50" s="428"/>
      <c r="R50" s="429"/>
      <c r="T50" s="854"/>
      <c r="U50" s="854"/>
      <c r="V50" s="854"/>
      <c r="W50" s="854"/>
    </row>
    <row r="51" spans="1:23" ht="36.75" customHeight="1" x14ac:dyDescent="0.25">
      <c r="A51" s="840"/>
      <c r="B51" s="841"/>
      <c r="C51" s="432"/>
      <c r="D51" s="433"/>
      <c r="E51" s="434" t="s">
        <v>664</v>
      </c>
      <c r="F51" s="435"/>
      <c r="G51" s="436"/>
      <c r="H51" s="437" t="s">
        <v>666</v>
      </c>
      <c r="I51" s="260" t="s">
        <v>665</v>
      </c>
      <c r="J51" s="137">
        <v>1032</v>
      </c>
      <c r="K51" s="439">
        <f t="shared" si="3"/>
        <v>0</v>
      </c>
      <c r="L51" s="428"/>
      <c r="M51" s="428"/>
      <c r="N51" s="428"/>
      <c r="O51" s="439">
        <f t="shared" si="4"/>
        <v>0</v>
      </c>
      <c r="P51" s="428"/>
      <c r="Q51" s="428"/>
      <c r="R51" s="429"/>
      <c r="T51" s="854"/>
      <c r="U51" s="854"/>
      <c r="V51" s="854"/>
      <c r="W51" s="854"/>
    </row>
    <row r="52" spans="1:23" ht="36.75" customHeight="1" x14ac:dyDescent="0.25">
      <c r="A52" s="840"/>
      <c r="B52" s="841"/>
      <c r="C52" s="432"/>
      <c r="D52" s="433"/>
      <c r="E52" s="434" t="s">
        <v>664</v>
      </c>
      <c r="F52" s="435"/>
      <c r="G52" s="436"/>
      <c r="H52" s="437" t="s">
        <v>666</v>
      </c>
      <c r="I52" s="260" t="s">
        <v>665</v>
      </c>
      <c r="J52" s="137">
        <v>1033</v>
      </c>
      <c r="K52" s="439">
        <f t="shared" si="3"/>
        <v>0</v>
      </c>
      <c r="L52" s="428"/>
      <c r="M52" s="428"/>
      <c r="N52" s="428"/>
      <c r="O52" s="439">
        <f t="shared" si="4"/>
        <v>0</v>
      </c>
      <c r="P52" s="428"/>
      <c r="Q52" s="428"/>
      <c r="R52" s="429"/>
      <c r="T52" s="854"/>
      <c r="U52" s="854"/>
      <c r="V52" s="854"/>
      <c r="W52" s="854"/>
    </row>
    <row r="53" spans="1:23" ht="36.75" customHeight="1" x14ac:dyDescent="0.25">
      <c r="A53" s="840"/>
      <c r="B53" s="841"/>
      <c r="C53" s="432"/>
      <c r="D53" s="433"/>
      <c r="E53" s="434" t="s">
        <v>664</v>
      </c>
      <c r="F53" s="435"/>
      <c r="G53" s="436"/>
      <c r="H53" s="437" t="s">
        <v>666</v>
      </c>
      <c r="I53" s="260" t="s">
        <v>665</v>
      </c>
      <c r="J53" s="137">
        <v>1034</v>
      </c>
      <c r="K53" s="439">
        <f t="shared" si="3"/>
        <v>0</v>
      </c>
      <c r="L53" s="428"/>
      <c r="M53" s="428"/>
      <c r="N53" s="428"/>
      <c r="O53" s="439">
        <f t="shared" si="4"/>
        <v>0</v>
      </c>
      <c r="P53" s="428"/>
      <c r="Q53" s="428"/>
      <c r="R53" s="429"/>
      <c r="T53" s="854"/>
      <c r="U53" s="854"/>
      <c r="V53" s="854"/>
      <c r="W53" s="854"/>
    </row>
    <row r="54" spans="1:23" ht="36.75" customHeight="1" x14ac:dyDescent="0.25">
      <c r="A54" s="840"/>
      <c r="B54" s="841"/>
      <c r="C54" s="432"/>
      <c r="D54" s="433"/>
      <c r="E54" s="434" t="s">
        <v>664</v>
      </c>
      <c r="F54" s="435"/>
      <c r="G54" s="436"/>
      <c r="H54" s="437" t="s">
        <v>666</v>
      </c>
      <c r="I54" s="260" t="s">
        <v>665</v>
      </c>
      <c r="J54" s="137">
        <v>1035</v>
      </c>
      <c r="K54" s="439">
        <f t="shared" si="3"/>
        <v>0</v>
      </c>
      <c r="L54" s="428"/>
      <c r="M54" s="428"/>
      <c r="N54" s="428"/>
      <c r="O54" s="439">
        <f t="shared" si="4"/>
        <v>0</v>
      </c>
      <c r="P54" s="428"/>
      <c r="Q54" s="428"/>
      <c r="R54" s="429"/>
      <c r="T54" s="854"/>
      <c r="U54" s="854"/>
      <c r="V54" s="854"/>
      <c r="W54" s="854"/>
    </row>
    <row r="55" spans="1:23" ht="36.75" customHeight="1" x14ac:dyDescent="0.25">
      <c r="A55" s="840"/>
      <c r="B55" s="841"/>
      <c r="C55" s="432"/>
      <c r="D55" s="433"/>
      <c r="E55" s="434" t="s">
        <v>664</v>
      </c>
      <c r="F55" s="435"/>
      <c r="G55" s="436"/>
      <c r="H55" s="437" t="s">
        <v>666</v>
      </c>
      <c r="I55" s="260" t="s">
        <v>665</v>
      </c>
      <c r="J55" s="137">
        <v>1036</v>
      </c>
      <c r="K55" s="439">
        <f t="shared" si="3"/>
        <v>0</v>
      </c>
      <c r="L55" s="428"/>
      <c r="M55" s="428"/>
      <c r="N55" s="428"/>
      <c r="O55" s="439">
        <f t="shared" si="4"/>
        <v>0</v>
      </c>
      <c r="P55" s="428"/>
      <c r="Q55" s="428"/>
      <c r="R55" s="429"/>
      <c r="T55" s="854"/>
      <c r="U55" s="854"/>
      <c r="V55" s="854"/>
      <c r="W55" s="854"/>
    </row>
    <row r="56" spans="1:23" ht="36.75" customHeight="1" x14ac:dyDescent="0.25">
      <c r="A56" s="840"/>
      <c r="B56" s="841"/>
      <c r="C56" s="432"/>
      <c r="D56" s="433"/>
      <c r="E56" s="434" t="s">
        <v>664</v>
      </c>
      <c r="F56" s="435"/>
      <c r="G56" s="436"/>
      <c r="H56" s="437" t="s">
        <v>666</v>
      </c>
      <c r="I56" s="260" t="s">
        <v>665</v>
      </c>
      <c r="J56" s="137">
        <v>1037</v>
      </c>
      <c r="K56" s="439">
        <f t="shared" si="3"/>
        <v>0</v>
      </c>
      <c r="L56" s="428"/>
      <c r="M56" s="428"/>
      <c r="N56" s="428"/>
      <c r="O56" s="439">
        <f t="shared" si="4"/>
        <v>0</v>
      </c>
      <c r="P56" s="428"/>
      <c r="Q56" s="428"/>
      <c r="R56" s="429"/>
      <c r="T56" s="854"/>
      <c r="U56" s="854"/>
      <c r="V56" s="854"/>
      <c r="W56" s="854"/>
    </row>
    <row r="57" spans="1:23" ht="36.75" customHeight="1" x14ac:dyDescent="0.25">
      <c r="A57" s="840"/>
      <c r="B57" s="841"/>
      <c r="C57" s="432"/>
      <c r="D57" s="433"/>
      <c r="E57" s="434" t="s">
        <v>664</v>
      </c>
      <c r="F57" s="435"/>
      <c r="G57" s="436"/>
      <c r="H57" s="437" t="s">
        <v>666</v>
      </c>
      <c r="I57" s="260" t="s">
        <v>665</v>
      </c>
      <c r="J57" s="137">
        <v>1038</v>
      </c>
      <c r="K57" s="439">
        <f t="shared" si="3"/>
        <v>0</v>
      </c>
      <c r="L57" s="428"/>
      <c r="M57" s="428"/>
      <c r="N57" s="428"/>
      <c r="O57" s="439">
        <f t="shared" si="4"/>
        <v>0</v>
      </c>
      <c r="P57" s="428"/>
      <c r="Q57" s="428"/>
      <c r="R57" s="429"/>
      <c r="T57" s="854"/>
      <c r="U57" s="854"/>
      <c r="V57" s="854"/>
      <c r="W57" s="854"/>
    </row>
    <row r="58" spans="1:23" ht="36.75" customHeight="1" x14ac:dyDescent="0.25">
      <c r="A58" s="840"/>
      <c r="B58" s="841"/>
      <c r="C58" s="432"/>
      <c r="D58" s="433"/>
      <c r="E58" s="434" t="s">
        <v>664</v>
      </c>
      <c r="F58" s="435"/>
      <c r="G58" s="436"/>
      <c r="H58" s="437" t="s">
        <v>666</v>
      </c>
      <c r="I58" s="260" t="s">
        <v>665</v>
      </c>
      <c r="J58" s="137">
        <v>1039</v>
      </c>
      <c r="K58" s="439">
        <f t="shared" si="3"/>
        <v>0</v>
      </c>
      <c r="L58" s="428"/>
      <c r="M58" s="428"/>
      <c r="N58" s="428"/>
      <c r="O58" s="439">
        <f t="shared" si="4"/>
        <v>0</v>
      </c>
      <c r="P58" s="428"/>
      <c r="Q58" s="428"/>
      <c r="R58" s="429"/>
      <c r="T58" s="854"/>
      <c r="U58" s="854"/>
      <c r="V58" s="854"/>
      <c r="W58" s="854"/>
    </row>
    <row r="59" spans="1:23" ht="36.75" customHeight="1" x14ac:dyDescent="0.25">
      <c r="A59" s="840"/>
      <c r="B59" s="841"/>
      <c r="C59" s="432"/>
      <c r="D59" s="433"/>
      <c r="E59" s="434" t="s">
        <v>664</v>
      </c>
      <c r="F59" s="435"/>
      <c r="G59" s="436"/>
      <c r="H59" s="437" t="s">
        <v>666</v>
      </c>
      <c r="I59" s="260" t="s">
        <v>665</v>
      </c>
      <c r="J59" s="137">
        <v>1040</v>
      </c>
      <c r="K59" s="439">
        <f t="shared" si="3"/>
        <v>0</v>
      </c>
      <c r="L59" s="428"/>
      <c r="M59" s="428"/>
      <c r="N59" s="428"/>
      <c r="O59" s="439">
        <f t="shared" si="4"/>
        <v>0</v>
      </c>
      <c r="P59" s="428"/>
      <c r="Q59" s="428"/>
      <c r="R59" s="429"/>
      <c r="T59" s="854"/>
      <c r="U59" s="854"/>
      <c r="V59" s="854"/>
      <c r="W59" s="854"/>
    </row>
    <row r="60" spans="1:23" ht="36.75" customHeight="1" x14ac:dyDescent="0.25">
      <c r="A60" s="840"/>
      <c r="B60" s="841"/>
      <c r="C60" s="432"/>
      <c r="D60" s="433"/>
      <c r="E60" s="434" t="s">
        <v>664</v>
      </c>
      <c r="F60" s="435"/>
      <c r="G60" s="436"/>
      <c r="H60" s="437" t="s">
        <v>666</v>
      </c>
      <c r="I60" s="260" t="s">
        <v>665</v>
      </c>
      <c r="J60" s="137">
        <v>1041</v>
      </c>
      <c r="K60" s="439">
        <f t="shared" si="3"/>
        <v>0</v>
      </c>
      <c r="L60" s="428"/>
      <c r="M60" s="428"/>
      <c r="N60" s="428"/>
      <c r="O60" s="439">
        <f t="shared" si="4"/>
        <v>0</v>
      </c>
      <c r="P60" s="428"/>
      <c r="Q60" s="428"/>
      <c r="R60" s="429"/>
      <c r="T60" s="854"/>
      <c r="U60" s="854"/>
      <c r="V60" s="854"/>
      <c r="W60" s="854"/>
    </row>
    <row r="61" spans="1:23" ht="36.75" customHeight="1" x14ac:dyDescent="0.25">
      <c r="A61" s="840"/>
      <c r="B61" s="841"/>
      <c r="C61" s="432"/>
      <c r="D61" s="433"/>
      <c r="E61" s="434" t="s">
        <v>664</v>
      </c>
      <c r="F61" s="435"/>
      <c r="G61" s="436"/>
      <c r="H61" s="437" t="s">
        <v>666</v>
      </c>
      <c r="I61" s="260" t="s">
        <v>665</v>
      </c>
      <c r="J61" s="137">
        <v>1042</v>
      </c>
      <c r="K61" s="439">
        <f t="shared" si="3"/>
        <v>0</v>
      </c>
      <c r="L61" s="428"/>
      <c r="M61" s="428"/>
      <c r="N61" s="428"/>
      <c r="O61" s="439">
        <f t="shared" si="4"/>
        <v>0</v>
      </c>
      <c r="P61" s="428"/>
      <c r="Q61" s="428"/>
      <c r="R61" s="429"/>
      <c r="T61" s="854"/>
      <c r="U61" s="854"/>
      <c r="V61" s="854"/>
      <c r="W61" s="854"/>
    </row>
    <row r="62" spans="1:23" ht="36.75" customHeight="1" x14ac:dyDescent="0.25">
      <c r="A62" s="840"/>
      <c r="B62" s="841"/>
      <c r="C62" s="432"/>
      <c r="D62" s="433"/>
      <c r="E62" s="434" t="s">
        <v>664</v>
      </c>
      <c r="F62" s="435"/>
      <c r="G62" s="436"/>
      <c r="H62" s="437" t="s">
        <v>666</v>
      </c>
      <c r="I62" s="260" t="s">
        <v>665</v>
      </c>
      <c r="J62" s="137">
        <v>1043</v>
      </c>
      <c r="K62" s="439">
        <f t="shared" si="3"/>
        <v>0</v>
      </c>
      <c r="L62" s="428"/>
      <c r="M62" s="428"/>
      <c r="N62" s="428"/>
      <c r="O62" s="439">
        <f t="shared" si="4"/>
        <v>0</v>
      </c>
      <c r="P62" s="428"/>
      <c r="Q62" s="428"/>
      <c r="R62" s="429"/>
      <c r="T62" s="854"/>
      <c r="U62" s="854"/>
      <c r="V62" s="854"/>
      <c r="W62" s="854"/>
    </row>
    <row r="63" spans="1:23" ht="36.75" customHeight="1" x14ac:dyDescent="0.25">
      <c r="A63" s="840"/>
      <c r="B63" s="841"/>
      <c r="C63" s="432"/>
      <c r="D63" s="433"/>
      <c r="E63" s="434" t="s">
        <v>664</v>
      </c>
      <c r="F63" s="435"/>
      <c r="G63" s="436"/>
      <c r="H63" s="437" t="s">
        <v>666</v>
      </c>
      <c r="I63" s="260" t="s">
        <v>665</v>
      </c>
      <c r="J63" s="137">
        <v>1044</v>
      </c>
      <c r="K63" s="439">
        <f t="shared" si="3"/>
        <v>0</v>
      </c>
      <c r="L63" s="428"/>
      <c r="M63" s="428"/>
      <c r="N63" s="428"/>
      <c r="O63" s="439">
        <f t="shared" si="4"/>
        <v>0</v>
      </c>
      <c r="P63" s="428"/>
      <c r="Q63" s="428"/>
      <c r="R63" s="429"/>
      <c r="T63" s="854"/>
      <c r="U63" s="854"/>
      <c r="V63" s="854"/>
      <c r="W63" s="854"/>
    </row>
    <row r="64" spans="1:23" ht="36.75" customHeight="1" x14ac:dyDescent="0.25">
      <c r="A64" s="840"/>
      <c r="B64" s="841"/>
      <c r="C64" s="432"/>
      <c r="D64" s="433"/>
      <c r="E64" s="434" t="s">
        <v>664</v>
      </c>
      <c r="F64" s="435"/>
      <c r="G64" s="436"/>
      <c r="H64" s="437" t="s">
        <v>666</v>
      </c>
      <c r="I64" s="260" t="s">
        <v>665</v>
      </c>
      <c r="J64" s="137">
        <v>1045</v>
      </c>
      <c r="K64" s="439">
        <f>L64+M64+N64</f>
        <v>0</v>
      </c>
      <c r="L64" s="428"/>
      <c r="M64" s="428"/>
      <c r="N64" s="428"/>
      <c r="O64" s="439">
        <f>P64+Q64+R64</f>
        <v>0</v>
      </c>
      <c r="P64" s="428"/>
      <c r="Q64" s="428"/>
      <c r="R64" s="429"/>
      <c r="T64" s="854"/>
      <c r="U64" s="854"/>
      <c r="V64" s="854"/>
      <c r="W64" s="854"/>
    </row>
    <row r="65" spans="1:28" x14ac:dyDescent="0.25">
      <c r="A65" s="828" t="s">
        <v>240</v>
      </c>
      <c r="B65" s="829"/>
      <c r="C65" s="134" t="s">
        <v>5</v>
      </c>
      <c r="D65" s="136" t="s">
        <v>5</v>
      </c>
      <c r="E65" s="441" t="s">
        <v>5</v>
      </c>
      <c r="F65" s="136"/>
      <c r="G65" s="135" t="s">
        <v>5</v>
      </c>
      <c r="H65" s="134" t="s">
        <v>5</v>
      </c>
      <c r="I65" s="261" t="s">
        <v>5</v>
      </c>
      <c r="J65" s="137">
        <v>2000</v>
      </c>
      <c r="K65" s="439">
        <f>L65+M65+N65</f>
        <v>0</v>
      </c>
      <c r="L65" s="427">
        <f>L67</f>
        <v>0</v>
      </c>
      <c r="M65" s="427">
        <f>+M67</f>
        <v>0</v>
      </c>
      <c r="N65" s="427">
        <f>+N67</f>
        <v>0</v>
      </c>
      <c r="O65" s="439">
        <f>P65+Q65+R65</f>
        <v>0</v>
      </c>
      <c r="P65" s="427">
        <f>P66</f>
        <v>0</v>
      </c>
      <c r="Q65" s="427">
        <f t="shared" ref="Q65:R65" si="5">Q66</f>
        <v>0</v>
      </c>
      <c r="R65" s="427">
        <f t="shared" si="5"/>
        <v>0</v>
      </c>
      <c r="T65" s="854"/>
      <c r="U65" s="854"/>
      <c r="V65" s="854"/>
      <c r="W65" s="854"/>
    </row>
    <row r="66" spans="1:28" ht="14.25" customHeight="1" x14ac:dyDescent="0.25">
      <c r="A66" s="843" t="s">
        <v>236</v>
      </c>
      <c r="B66" s="844"/>
      <c r="C66" s="3"/>
      <c r="D66" s="138"/>
      <c r="E66" s="15"/>
      <c r="F66" s="138"/>
      <c r="G66" s="135"/>
      <c r="H66" s="134"/>
      <c r="I66" s="260"/>
      <c r="J66" s="137"/>
      <c r="K66" s="439"/>
      <c r="L66" s="428"/>
      <c r="M66" s="428"/>
      <c r="N66" s="428"/>
      <c r="O66" s="439"/>
      <c r="P66" s="428"/>
      <c r="Q66" s="428"/>
      <c r="R66" s="429"/>
      <c r="T66" s="854"/>
      <c r="U66" s="854"/>
      <c r="V66" s="854"/>
      <c r="W66" s="854"/>
    </row>
    <row r="67" spans="1:28" ht="13.5" customHeight="1" x14ac:dyDescent="0.25">
      <c r="A67" s="843"/>
      <c r="B67" s="844"/>
      <c r="C67" s="3"/>
      <c r="D67" s="138"/>
      <c r="E67" s="15"/>
      <c r="F67" s="138"/>
      <c r="G67" s="135"/>
      <c r="H67" s="134"/>
      <c r="I67" s="260"/>
      <c r="J67" s="137">
        <v>2001</v>
      </c>
      <c r="K67" s="439">
        <f>L67+M67+N67</f>
        <v>0</v>
      </c>
      <c r="L67" s="428"/>
      <c r="M67" s="428"/>
      <c r="N67" s="428"/>
      <c r="O67" s="439">
        <f t="shared" ref="O67:O68" si="6">P67+Q67+R67</f>
        <v>0</v>
      </c>
      <c r="P67" s="428"/>
      <c r="Q67" s="428"/>
      <c r="R67" s="429"/>
      <c r="T67" s="854"/>
      <c r="U67" s="854"/>
      <c r="V67" s="854"/>
      <c r="W67" s="854"/>
    </row>
    <row r="68" spans="1:28" ht="27.75" customHeight="1" x14ac:dyDescent="0.25">
      <c r="A68" s="828" t="s">
        <v>239</v>
      </c>
      <c r="B68" s="829"/>
      <c r="C68" s="134" t="s">
        <v>5</v>
      </c>
      <c r="D68" s="136" t="s">
        <v>5</v>
      </c>
      <c r="E68" s="441" t="s">
        <v>5</v>
      </c>
      <c r="F68" s="136"/>
      <c r="G68" s="135" t="s">
        <v>5</v>
      </c>
      <c r="H68" s="134" t="s">
        <v>5</v>
      </c>
      <c r="I68" s="261" t="s">
        <v>5</v>
      </c>
      <c r="J68" s="137">
        <v>3000</v>
      </c>
      <c r="K68" s="439">
        <f t="shared" ref="K68" si="7">L68+M68+N68</f>
        <v>0</v>
      </c>
      <c r="L68" s="427">
        <f>L70</f>
        <v>0</v>
      </c>
      <c r="M68" s="427">
        <f t="shared" ref="M68:N68" si="8">M70</f>
        <v>0</v>
      </c>
      <c r="N68" s="427">
        <f t="shared" si="8"/>
        <v>0</v>
      </c>
      <c r="O68" s="439">
        <f t="shared" si="6"/>
        <v>0</v>
      </c>
      <c r="P68" s="427">
        <f t="shared" ref="P68:R68" si="9">P70</f>
        <v>0</v>
      </c>
      <c r="Q68" s="427">
        <f>Q70</f>
        <v>0</v>
      </c>
      <c r="R68" s="427">
        <f t="shared" si="9"/>
        <v>0</v>
      </c>
    </row>
    <row r="69" spans="1:28" ht="14.25" customHeight="1" x14ac:dyDescent="0.25">
      <c r="A69" s="843" t="s">
        <v>236</v>
      </c>
      <c r="B69" s="844"/>
      <c r="C69" s="3"/>
      <c r="D69" s="138"/>
      <c r="E69" s="15"/>
      <c r="F69" s="138"/>
      <c r="G69" s="135"/>
      <c r="H69" s="134"/>
      <c r="I69" s="260"/>
      <c r="J69" s="137"/>
      <c r="K69" s="439"/>
      <c r="L69" s="428"/>
      <c r="M69" s="428"/>
      <c r="N69" s="428"/>
      <c r="O69" s="439"/>
      <c r="P69" s="428"/>
      <c r="Q69" s="428"/>
      <c r="R69" s="429"/>
      <c r="T69" s="855" t="s">
        <v>233</v>
      </c>
      <c r="U69" s="855"/>
      <c r="V69" s="855"/>
      <c r="W69" s="855"/>
    </row>
    <row r="70" spans="1:28" ht="13.5" customHeight="1" x14ac:dyDescent="0.25">
      <c r="A70" s="850"/>
      <c r="B70" s="851"/>
      <c r="C70" s="3"/>
      <c r="D70" s="138"/>
      <c r="E70" s="15"/>
      <c r="F70" s="138"/>
      <c r="G70" s="135"/>
      <c r="H70" s="134"/>
      <c r="I70" s="260"/>
      <c r="J70" s="137">
        <v>3001</v>
      </c>
      <c r="K70" s="439">
        <f t="shared" ref="K70:K71" si="10">L70+M70+N70</f>
        <v>0</v>
      </c>
      <c r="L70" s="428"/>
      <c r="M70" s="428"/>
      <c r="N70" s="428"/>
      <c r="O70" s="439">
        <f t="shared" ref="O70:O71" si="11">P70+Q70+R70</f>
        <v>0</v>
      </c>
      <c r="P70" s="428"/>
      <c r="Q70" s="428"/>
      <c r="R70" s="429"/>
      <c r="T70" s="855"/>
      <c r="U70" s="855"/>
      <c r="V70" s="855"/>
      <c r="W70" s="855"/>
    </row>
    <row r="71" spans="1:28" ht="28.5" customHeight="1" x14ac:dyDescent="0.25">
      <c r="A71" s="828" t="s">
        <v>238</v>
      </c>
      <c r="B71" s="829"/>
      <c r="C71" s="134" t="s">
        <v>5</v>
      </c>
      <c r="D71" s="136" t="s">
        <v>5</v>
      </c>
      <c r="E71" s="441" t="s">
        <v>5</v>
      </c>
      <c r="F71" s="136"/>
      <c r="G71" s="135" t="s">
        <v>5</v>
      </c>
      <c r="H71" s="134" t="s">
        <v>5</v>
      </c>
      <c r="I71" s="260" t="s">
        <v>5</v>
      </c>
      <c r="J71" s="137">
        <v>4000</v>
      </c>
      <c r="K71" s="439">
        <f t="shared" si="10"/>
        <v>0</v>
      </c>
      <c r="L71" s="427">
        <f t="shared" ref="L71:N71" si="12">L73</f>
        <v>0</v>
      </c>
      <c r="M71" s="427">
        <f t="shared" si="12"/>
        <v>0</v>
      </c>
      <c r="N71" s="427">
        <f t="shared" si="12"/>
        <v>0</v>
      </c>
      <c r="O71" s="439">
        <f t="shared" si="11"/>
        <v>0</v>
      </c>
      <c r="P71" s="427">
        <f t="shared" ref="P71:R71" si="13">P73</f>
        <v>0</v>
      </c>
      <c r="Q71" s="427">
        <f t="shared" si="13"/>
        <v>0</v>
      </c>
      <c r="R71" s="427">
        <f t="shared" si="13"/>
        <v>0</v>
      </c>
      <c r="T71" s="855"/>
      <c r="U71" s="855"/>
      <c r="V71" s="855"/>
      <c r="W71" s="855"/>
    </row>
    <row r="72" spans="1:28" ht="14.25" customHeight="1" x14ac:dyDescent="0.25">
      <c r="A72" s="843" t="s">
        <v>236</v>
      </c>
      <c r="B72" s="844"/>
      <c r="C72" s="3"/>
      <c r="D72" s="138"/>
      <c r="E72" s="15"/>
      <c r="F72" s="138"/>
      <c r="G72" s="135"/>
      <c r="H72" s="134"/>
      <c r="I72" s="260"/>
      <c r="J72" s="137"/>
      <c r="K72" s="439"/>
      <c r="L72" s="428"/>
      <c r="M72" s="428"/>
      <c r="N72" s="428"/>
      <c r="O72" s="439"/>
      <c r="P72" s="428"/>
      <c r="Q72" s="428"/>
      <c r="R72" s="429"/>
      <c r="T72" s="855"/>
      <c r="U72" s="855"/>
      <c r="V72" s="855"/>
      <c r="W72" s="855"/>
    </row>
    <row r="73" spans="1:28" ht="13.5" customHeight="1" x14ac:dyDescent="0.25">
      <c r="A73" s="843"/>
      <c r="B73" s="844"/>
      <c r="C73" s="3"/>
      <c r="D73" s="138"/>
      <c r="E73" s="15"/>
      <c r="F73" s="138"/>
      <c r="G73" s="135"/>
      <c r="H73" s="134"/>
      <c r="I73" s="260"/>
      <c r="J73" s="137">
        <v>4001</v>
      </c>
      <c r="K73" s="439">
        <f t="shared" ref="K73:K74" si="14">L73+M73+N73</f>
        <v>0</v>
      </c>
      <c r="L73" s="428"/>
      <c r="M73" s="428"/>
      <c r="N73" s="428"/>
      <c r="O73" s="439">
        <f t="shared" ref="O73:O74" si="15">P73+Q73+R73</f>
        <v>0</v>
      </c>
      <c r="P73" s="428"/>
      <c r="Q73" s="428"/>
      <c r="R73" s="429"/>
      <c r="T73" s="855"/>
      <c r="U73" s="855"/>
      <c r="V73" s="855"/>
      <c r="W73" s="855"/>
    </row>
    <row r="74" spans="1:28" ht="27.75" customHeight="1" x14ac:dyDescent="0.25">
      <c r="A74" s="848" t="s">
        <v>237</v>
      </c>
      <c r="B74" s="849"/>
      <c r="C74" s="134" t="s">
        <v>5</v>
      </c>
      <c r="D74" s="136" t="s">
        <v>5</v>
      </c>
      <c r="E74" s="441" t="s">
        <v>5</v>
      </c>
      <c r="F74" s="136"/>
      <c r="G74" s="135" t="s">
        <v>5</v>
      </c>
      <c r="H74" s="134" t="s">
        <v>5</v>
      </c>
      <c r="I74" s="260" t="s">
        <v>5</v>
      </c>
      <c r="J74" s="131">
        <v>5000</v>
      </c>
      <c r="K74" s="439">
        <f t="shared" si="14"/>
        <v>0</v>
      </c>
      <c r="L74" s="427">
        <f t="shared" ref="L74:N74" si="16">L76</f>
        <v>0</v>
      </c>
      <c r="M74" s="427">
        <f t="shared" si="16"/>
        <v>0</v>
      </c>
      <c r="N74" s="427">
        <f t="shared" si="16"/>
        <v>0</v>
      </c>
      <c r="O74" s="439">
        <f t="shared" si="15"/>
        <v>0</v>
      </c>
      <c r="P74" s="427">
        <f t="shared" ref="P74:R74" si="17">P76</f>
        <v>0</v>
      </c>
      <c r="Q74" s="427">
        <f>Q76</f>
        <v>0</v>
      </c>
      <c r="R74" s="427">
        <f t="shared" si="17"/>
        <v>0</v>
      </c>
      <c r="T74" s="855"/>
      <c r="U74" s="855"/>
      <c r="V74" s="855"/>
      <c r="W74" s="855"/>
    </row>
    <row r="75" spans="1:28" ht="14.25" customHeight="1" x14ac:dyDescent="0.25">
      <c r="A75" s="843" t="s">
        <v>236</v>
      </c>
      <c r="B75" s="844"/>
      <c r="C75" s="133"/>
      <c r="D75" s="442"/>
      <c r="E75" s="443"/>
      <c r="F75" s="442"/>
      <c r="G75" s="444"/>
      <c r="H75" s="132"/>
      <c r="I75" s="445"/>
      <c r="J75" s="131"/>
      <c r="K75" s="439"/>
      <c r="L75" s="430"/>
      <c r="M75" s="430"/>
      <c r="N75" s="430"/>
      <c r="O75" s="439"/>
      <c r="P75" s="430"/>
      <c r="Q75" s="430"/>
      <c r="R75" s="431"/>
    </row>
    <row r="76" spans="1:28" ht="15.75" customHeight="1" thickBot="1" x14ac:dyDescent="0.3">
      <c r="A76" s="843"/>
      <c r="B76" s="844"/>
      <c r="C76" s="133"/>
      <c r="D76" s="446"/>
      <c r="E76" s="447"/>
      <c r="F76" s="138"/>
      <c r="G76" s="444"/>
      <c r="H76" s="132"/>
      <c r="I76" s="448"/>
      <c r="J76" s="131">
        <v>5001</v>
      </c>
      <c r="K76" s="439">
        <f>L76+M76+N76</f>
        <v>0</v>
      </c>
      <c r="L76" s="430"/>
      <c r="M76" s="430"/>
      <c r="N76" s="430"/>
      <c r="O76" s="439">
        <f>P76+Q76+R76</f>
        <v>0</v>
      </c>
      <c r="P76" s="430"/>
      <c r="Q76" s="430"/>
      <c r="R76" s="431"/>
    </row>
    <row r="77" spans="1:28" ht="16.149999999999999" customHeight="1" thickBot="1" x14ac:dyDescent="0.3">
      <c r="A77" s="845" t="s">
        <v>150</v>
      </c>
      <c r="B77" s="845"/>
      <c r="C77" s="845"/>
      <c r="D77" s="846"/>
      <c r="E77" s="846"/>
      <c r="F77" s="846"/>
      <c r="G77" s="845"/>
      <c r="H77" s="845"/>
      <c r="I77" s="847"/>
      <c r="J77" s="130">
        <v>9000</v>
      </c>
      <c r="K77" s="266" t="s">
        <v>5</v>
      </c>
      <c r="L77" s="266" t="s">
        <v>5</v>
      </c>
      <c r="M77" s="266" t="s">
        <v>5</v>
      </c>
      <c r="N77" s="266" t="s">
        <v>5</v>
      </c>
      <c r="O77" s="266" t="s">
        <v>5</v>
      </c>
      <c r="P77" s="266" t="s">
        <v>5</v>
      </c>
      <c r="Q77" s="266" t="s">
        <v>5</v>
      </c>
      <c r="R77" s="267" t="s">
        <v>5</v>
      </c>
      <c r="S77" s="126"/>
      <c r="X77" s="126"/>
      <c r="Y77" s="126"/>
      <c r="Z77" s="126"/>
      <c r="AA77" s="126"/>
      <c r="AB77" s="129"/>
    </row>
    <row r="78" spans="1:28" ht="7.5" customHeight="1" x14ac:dyDescent="0.25">
      <c r="A78" s="128"/>
      <c r="B78" s="128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6"/>
      <c r="T78" s="13"/>
      <c r="U78" s="13"/>
      <c r="V78" s="13"/>
      <c r="W78" s="13"/>
      <c r="X78" s="126"/>
      <c r="Y78" s="126"/>
      <c r="Z78" s="126"/>
      <c r="AA78" s="126"/>
    </row>
    <row r="79" spans="1:28" s="254" customFormat="1" ht="12" customHeight="1" x14ac:dyDescent="0.2">
      <c r="A79" s="253" t="s">
        <v>667</v>
      </c>
    </row>
    <row r="80" spans="1:28" s="254" customFormat="1" ht="12" customHeight="1" x14ac:dyDescent="0.2">
      <c r="A80" s="842" t="s">
        <v>235</v>
      </c>
      <c r="B80" s="842"/>
      <c r="C80" s="842"/>
      <c r="D80" s="842"/>
      <c r="E80" s="842"/>
      <c r="F80" s="842"/>
      <c r="G80" s="842"/>
      <c r="H80" s="842"/>
      <c r="I80" s="842"/>
      <c r="J80" s="842"/>
      <c r="K80" s="842"/>
      <c r="L80" s="842"/>
      <c r="M80" s="842"/>
      <c r="N80" s="842"/>
      <c r="O80" s="842"/>
      <c r="P80" s="842"/>
      <c r="Q80" s="842"/>
      <c r="R80" s="842"/>
    </row>
    <row r="81" spans="1:27" ht="15" customHeight="1" x14ac:dyDescent="0.25">
      <c r="A81" s="842" t="s">
        <v>234</v>
      </c>
      <c r="B81" s="842"/>
      <c r="C81" s="842"/>
      <c r="D81" s="842"/>
      <c r="E81" s="842"/>
      <c r="F81" s="842"/>
      <c r="G81" s="842"/>
      <c r="H81" s="842"/>
      <c r="I81" s="842"/>
      <c r="J81" s="842"/>
      <c r="K81" s="842"/>
      <c r="L81" s="842"/>
      <c r="M81" s="842"/>
      <c r="N81" s="842"/>
      <c r="O81" s="842"/>
      <c r="P81" s="842"/>
      <c r="Q81" s="842"/>
      <c r="R81" s="842"/>
    </row>
    <row r="82" spans="1:27" x14ac:dyDescent="0.25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6"/>
      <c r="X82" s="126"/>
      <c r="Y82" s="126"/>
      <c r="Z82" s="126"/>
      <c r="AA82" s="126"/>
    </row>
    <row r="83" spans="1:27" ht="15" customHeight="1" x14ac:dyDescent="0.25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</row>
    <row r="84" spans="1:27" x14ac:dyDescent="0.25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6"/>
      <c r="X84" s="126"/>
      <c r="Y84" s="126"/>
      <c r="Z84" s="126"/>
      <c r="AA84" s="126"/>
    </row>
    <row r="85" spans="1:27" ht="15" customHeight="1" x14ac:dyDescent="0.25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6"/>
      <c r="X85" s="126"/>
      <c r="Y85" s="126"/>
      <c r="Z85" s="126"/>
      <c r="AA85" s="126"/>
    </row>
    <row r="86" spans="1:27" ht="15" customHeight="1" x14ac:dyDescent="0.25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6"/>
      <c r="X86" s="126"/>
      <c r="Y86" s="126"/>
      <c r="Z86" s="126"/>
      <c r="AA86" s="126"/>
    </row>
    <row r="87" spans="1:27" x14ac:dyDescent="0.25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6"/>
      <c r="X87" s="126"/>
      <c r="Y87" s="126"/>
      <c r="Z87" s="126"/>
      <c r="AA87" s="126"/>
    </row>
  </sheetData>
  <mergeCells count="106">
    <mergeCell ref="A61:B61"/>
    <mergeCell ref="A62:B62"/>
    <mergeCell ref="A63:B63"/>
    <mergeCell ref="A64:B64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T3:W8"/>
    <mergeCell ref="T10:W15"/>
    <mergeCell ref="T17:W67"/>
    <mergeCell ref="T69:W74"/>
    <mergeCell ref="N15:N16"/>
    <mergeCell ref="P15:P16"/>
    <mergeCell ref="Q15:Q16"/>
    <mergeCell ref="R15:R16"/>
    <mergeCell ref="A17:B17"/>
    <mergeCell ref="K14:K16"/>
    <mergeCell ref="L14:N14"/>
    <mergeCell ref="O14:O16"/>
    <mergeCell ref="P14:R14"/>
    <mergeCell ref="L15:M15"/>
    <mergeCell ref="A13:B16"/>
    <mergeCell ref="A19:B19"/>
    <mergeCell ref="A20:B20"/>
    <mergeCell ref="A65:B65"/>
    <mergeCell ref="A66:B66"/>
    <mergeCell ref="A67:B67"/>
    <mergeCell ref="A21:B21"/>
    <mergeCell ref="A22:B22"/>
    <mergeCell ref="A31:B31"/>
    <mergeCell ref="A32:B32"/>
    <mergeCell ref="A23:B23"/>
    <mergeCell ref="A24:B24"/>
    <mergeCell ref="A25:B25"/>
    <mergeCell ref="A26:B26"/>
    <mergeCell ref="A27:B27"/>
    <mergeCell ref="A28:B28"/>
    <mergeCell ref="A29:B29"/>
    <mergeCell ref="A30:B30"/>
    <mergeCell ref="A81:R81"/>
    <mergeCell ref="A75:B75"/>
    <mergeCell ref="A76:B76"/>
    <mergeCell ref="A77:I77"/>
    <mergeCell ref="A74:B74"/>
    <mergeCell ref="A80:R80"/>
    <mergeCell ref="A72:B72"/>
    <mergeCell ref="A73:B73"/>
    <mergeCell ref="A33:B33"/>
    <mergeCell ref="A34:B34"/>
    <mergeCell ref="A35:B35"/>
    <mergeCell ref="A68:B68"/>
    <mergeCell ref="A69:B69"/>
    <mergeCell ref="A70:B70"/>
    <mergeCell ref="A71:B71"/>
    <mergeCell ref="A41:B41"/>
    <mergeCell ref="A10:C10"/>
    <mergeCell ref="P10:Q10"/>
    <mergeCell ref="A18:B18"/>
    <mergeCell ref="J13:J16"/>
    <mergeCell ref="K13:N13"/>
    <mergeCell ref="O13:R13"/>
    <mergeCell ref="H14:H16"/>
    <mergeCell ref="I14:I16"/>
    <mergeCell ref="H13:I13"/>
    <mergeCell ref="A11:C11"/>
    <mergeCell ref="C13:C16"/>
    <mergeCell ref="D13:D16"/>
    <mergeCell ref="E13:E16"/>
    <mergeCell ref="G13:G16"/>
    <mergeCell ref="F13:F16"/>
    <mergeCell ref="D10:O10"/>
    <mergeCell ref="R10:S10"/>
    <mergeCell ref="A7:C7"/>
    <mergeCell ref="P7:Q7"/>
    <mergeCell ref="A8:C9"/>
    <mergeCell ref="A1:R1"/>
    <mergeCell ref="D4:N4"/>
    <mergeCell ref="P4:Q4"/>
    <mergeCell ref="P5:Q5"/>
    <mergeCell ref="P6:Q6"/>
    <mergeCell ref="R8:R9"/>
    <mergeCell ref="P8:Q9"/>
    <mergeCell ref="D7:O7"/>
    <mergeCell ref="D9:O9"/>
    <mergeCell ref="R7:S7"/>
  </mergeCells>
  <pageMargins left="0.70866141732283472" right="0.39370078740157483" top="0.59055118110236227" bottom="0.39370078740157483" header="0.15748031496062992" footer="0"/>
  <pageSetup paperSize="9" scale="51" firstPageNumber="9" fitToHeight="0" orientation="landscape" useFirstPageNumber="1" r:id="rId1"/>
  <headerFooter>
    <oddHeader>&amp;C&amp;"Times New Roman,обычный"&amp;P</oddHeader>
  </headerFooter>
  <rowBreaks count="1" manualBreakCount="1">
    <brk id="64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79"/>
  <sheetViews>
    <sheetView view="pageBreakPreview" zoomScaleNormal="100" zoomScaleSheetLayoutView="100" workbookViewId="0">
      <selection activeCell="L11" sqref="L11"/>
    </sheetView>
  </sheetViews>
  <sheetFormatPr defaultRowHeight="15" x14ac:dyDescent="0.25"/>
  <cols>
    <col min="1" max="1" width="23.7109375" customWidth="1"/>
    <col min="2" max="2" width="6" customWidth="1"/>
    <col min="3" max="4" width="7" customWidth="1"/>
    <col min="5" max="5" width="13.28515625" customWidth="1"/>
    <col min="6" max="6" width="9.5703125" customWidth="1"/>
    <col min="7" max="7" width="9.7109375" customWidth="1"/>
    <col min="8" max="8" width="8" customWidth="1"/>
    <col min="9" max="9" width="13" customWidth="1"/>
    <col min="10" max="10" width="14.42578125" customWidth="1"/>
    <col min="11" max="11" width="16" customWidth="1"/>
    <col min="12" max="12" width="10.7109375" customWidth="1"/>
    <col min="13" max="13" width="14.140625" customWidth="1"/>
    <col min="14" max="14" width="16.140625" customWidth="1"/>
    <col min="15" max="15" width="8.85546875" customWidth="1"/>
    <col min="16" max="16" width="14.28515625" customWidth="1"/>
    <col min="17" max="17" width="15.7109375" customWidth="1"/>
    <col min="18" max="18" width="13" customWidth="1"/>
    <col min="19" max="19" width="15" customWidth="1"/>
    <col min="20" max="21" width="14.28515625" customWidth="1"/>
    <col min="22" max="22" width="13.5703125" customWidth="1"/>
  </cols>
  <sheetData>
    <row r="1" spans="1:22" ht="9.75" customHeight="1" x14ac:dyDescent="0.25"/>
    <row r="2" spans="1:22" x14ac:dyDescent="0.25">
      <c r="A2" s="640" t="s">
        <v>259</v>
      </c>
      <c r="B2" s="640"/>
      <c r="C2" s="667" t="s">
        <v>2</v>
      </c>
      <c r="D2" s="667" t="s">
        <v>260</v>
      </c>
      <c r="E2" s="667"/>
      <c r="F2" s="667"/>
      <c r="G2" s="667"/>
      <c r="H2" s="667" t="s">
        <v>261</v>
      </c>
      <c r="I2" s="667"/>
      <c r="J2" s="667"/>
      <c r="K2" s="667"/>
      <c r="L2" s="667"/>
      <c r="M2" s="667"/>
      <c r="N2" s="667"/>
      <c r="O2" s="667"/>
      <c r="P2" s="667"/>
      <c r="Q2" s="667"/>
    </row>
    <row r="3" spans="1:22" ht="15" customHeight="1" x14ac:dyDescent="0.25">
      <c r="A3" s="642"/>
      <c r="B3" s="642"/>
      <c r="C3" s="667"/>
      <c r="D3" s="667" t="s">
        <v>1</v>
      </c>
      <c r="E3" s="862" t="s">
        <v>262</v>
      </c>
      <c r="F3" s="862"/>
      <c r="G3" s="862"/>
      <c r="H3" s="862" t="s">
        <v>1</v>
      </c>
      <c r="I3" s="667" t="s">
        <v>262</v>
      </c>
      <c r="J3" s="863"/>
      <c r="K3" s="863"/>
      <c r="L3" s="863"/>
      <c r="M3" s="863"/>
      <c r="N3" s="863"/>
      <c r="O3" s="863"/>
      <c r="P3" s="863"/>
      <c r="Q3" s="863"/>
    </row>
    <row r="4" spans="1:22" ht="24.75" customHeight="1" x14ac:dyDescent="0.25">
      <c r="A4" s="642"/>
      <c r="B4" s="642"/>
      <c r="C4" s="667"/>
      <c r="D4" s="858"/>
      <c r="E4" s="667" t="s">
        <v>263</v>
      </c>
      <c r="F4" s="667" t="s">
        <v>264</v>
      </c>
      <c r="G4" s="667"/>
      <c r="H4" s="862"/>
      <c r="I4" s="667" t="s">
        <v>265</v>
      </c>
      <c r="J4" s="667"/>
      <c r="K4" s="667"/>
      <c r="L4" s="667" t="s">
        <v>266</v>
      </c>
      <c r="M4" s="667"/>
      <c r="N4" s="667"/>
      <c r="O4" s="667" t="s">
        <v>267</v>
      </c>
      <c r="P4" s="667"/>
      <c r="Q4" s="667"/>
    </row>
    <row r="5" spans="1:22" x14ac:dyDescent="0.25">
      <c r="A5" s="642"/>
      <c r="B5" s="642"/>
      <c r="C5" s="667"/>
      <c r="D5" s="858"/>
      <c r="E5" s="667"/>
      <c r="F5" s="667" t="s">
        <v>268</v>
      </c>
      <c r="G5" s="667" t="s">
        <v>269</v>
      </c>
      <c r="H5" s="862"/>
      <c r="I5" s="667" t="s">
        <v>1</v>
      </c>
      <c r="J5" s="667" t="s">
        <v>262</v>
      </c>
      <c r="K5" s="667"/>
      <c r="L5" s="667" t="s">
        <v>1</v>
      </c>
      <c r="M5" s="667" t="s">
        <v>262</v>
      </c>
      <c r="N5" s="667"/>
      <c r="O5" s="667" t="s">
        <v>1</v>
      </c>
      <c r="P5" s="667" t="s">
        <v>262</v>
      </c>
      <c r="Q5" s="667"/>
    </row>
    <row r="6" spans="1:22" ht="40.5" customHeight="1" x14ac:dyDescent="0.25">
      <c r="A6" s="644"/>
      <c r="B6" s="644"/>
      <c r="C6" s="667"/>
      <c r="D6" s="858"/>
      <c r="E6" s="667"/>
      <c r="F6" s="667"/>
      <c r="G6" s="667"/>
      <c r="H6" s="862"/>
      <c r="I6" s="858"/>
      <c r="J6" s="24" t="s">
        <v>600</v>
      </c>
      <c r="K6" s="24" t="s">
        <v>601</v>
      </c>
      <c r="L6" s="858"/>
      <c r="M6" s="24" t="s">
        <v>600</v>
      </c>
      <c r="N6" s="24" t="s">
        <v>601</v>
      </c>
      <c r="O6" s="858"/>
      <c r="P6" s="24" t="s">
        <v>600</v>
      </c>
      <c r="Q6" s="24" t="s">
        <v>601</v>
      </c>
    </row>
    <row r="7" spans="1:22" s="13" customFormat="1" ht="13.5" customHeight="1" x14ac:dyDescent="0.2">
      <c r="A7" s="647">
        <v>1</v>
      </c>
      <c r="B7" s="647"/>
      <c r="C7" s="24">
        <v>8</v>
      </c>
      <c r="D7" s="24">
        <v>17</v>
      </c>
      <c r="E7" s="24">
        <v>18</v>
      </c>
      <c r="F7" s="24">
        <v>19</v>
      </c>
      <c r="G7" s="24">
        <v>20</v>
      </c>
      <c r="H7" s="24">
        <v>21</v>
      </c>
      <c r="I7" s="24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4">
        <v>28</v>
      </c>
      <c r="P7" s="24">
        <v>29</v>
      </c>
      <c r="Q7" s="24">
        <v>30</v>
      </c>
    </row>
    <row r="8" spans="1:22" x14ac:dyDescent="0.25">
      <c r="A8" s="828" t="s">
        <v>241</v>
      </c>
      <c r="B8" s="828"/>
      <c r="C8" s="290">
        <v>1000</v>
      </c>
      <c r="D8" s="450">
        <f>SUM(D10:D54)</f>
        <v>0</v>
      </c>
      <c r="E8" s="450">
        <f t="shared" ref="E8:Q8" si="0">SUM(E10:E54)</f>
        <v>0</v>
      </c>
      <c r="F8" s="450">
        <f t="shared" si="0"/>
        <v>0</v>
      </c>
      <c r="G8" s="450">
        <f t="shared" si="0"/>
        <v>0</v>
      </c>
      <c r="H8" s="450">
        <f t="shared" si="0"/>
        <v>0</v>
      </c>
      <c r="I8" s="450">
        <f t="shared" si="0"/>
        <v>2486195.58</v>
      </c>
      <c r="J8" s="450">
        <f t="shared" si="0"/>
        <v>0</v>
      </c>
      <c r="K8" s="450">
        <f t="shared" si="0"/>
        <v>0</v>
      </c>
      <c r="L8" s="450">
        <f t="shared" si="0"/>
        <v>21612</v>
      </c>
      <c r="M8" s="450">
        <f t="shared" si="0"/>
        <v>0</v>
      </c>
      <c r="N8" s="450">
        <f t="shared" si="0"/>
        <v>0</v>
      </c>
      <c r="O8" s="450">
        <f t="shared" si="0"/>
        <v>31120</v>
      </c>
      <c r="P8" s="450">
        <f t="shared" si="0"/>
        <v>0</v>
      </c>
      <c r="Q8" s="450">
        <f t="shared" si="0"/>
        <v>0</v>
      </c>
      <c r="R8" s="149"/>
      <c r="S8" s="149"/>
      <c r="T8" s="149"/>
      <c r="U8" s="149"/>
      <c r="V8" s="149"/>
    </row>
    <row r="9" spans="1:22" ht="14.25" customHeight="1" x14ac:dyDescent="0.25">
      <c r="A9" s="843" t="s">
        <v>236</v>
      </c>
      <c r="B9" s="843"/>
      <c r="C9" s="290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149"/>
      <c r="S9" s="149"/>
      <c r="T9" s="149"/>
      <c r="U9" s="149"/>
      <c r="V9" s="149"/>
    </row>
    <row r="10" spans="1:22" ht="13.5" customHeight="1" x14ac:dyDescent="0.25">
      <c r="A10" s="861" t="str">
        <f>'8.Недвижимое'!A20:B20</f>
        <v>Здание детского сада</v>
      </c>
      <c r="B10" s="843"/>
      <c r="C10" s="290">
        <v>1001</v>
      </c>
      <c r="D10" s="451"/>
      <c r="E10" s="451"/>
      <c r="F10" s="451"/>
      <c r="G10" s="451"/>
      <c r="H10" s="451"/>
      <c r="I10" s="451">
        <v>2486195.58</v>
      </c>
      <c r="J10" s="451"/>
      <c r="K10" s="451"/>
      <c r="L10" s="451">
        <v>21612</v>
      </c>
      <c r="M10" s="451"/>
      <c r="N10" s="451"/>
      <c r="O10" s="451">
        <v>31120</v>
      </c>
      <c r="P10" s="451"/>
      <c r="Q10" s="451"/>
      <c r="R10" s="149"/>
      <c r="S10" s="149"/>
      <c r="T10" s="149"/>
      <c r="U10" s="149"/>
      <c r="V10" s="149"/>
    </row>
    <row r="11" spans="1:22" ht="13.5" customHeight="1" x14ac:dyDescent="0.25">
      <c r="A11" s="861">
        <f>'8.Недвижимое'!A21:B21</f>
        <v>0</v>
      </c>
      <c r="B11" s="843"/>
      <c r="C11" s="290">
        <v>1002</v>
      </c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149"/>
      <c r="S11" s="149"/>
      <c r="T11" s="149"/>
      <c r="U11" s="149"/>
      <c r="V11" s="149"/>
    </row>
    <row r="12" spans="1:22" ht="13.5" customHeight="1" x14ac:dyDescent="0.25">
      <c r="A12" s="861">
        <f>'8.Недвижимое'!A22:B22</f>
        <v>0</v>
      </c>
      <c r="B12" s="843"/>
      <c r="C12" s="290">
        <v>1003</v>
      </c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149"/>
      <c r="S12" s="149"/>
      <c r="T12" s="149"/>
      <c r="U12" s="149"/>
      <c r="V12" s="149"/>
    </row>
    <row r="13" spans="1:22" ht="13.5" customHeight="1" x14ac:dyDescent="0.25">
      <c r="A13" s="861">
        <f>'8.Недвижимое'!A23:B23</f>
        <v>0</v>
      </c>
      <c r="B13" s="843"/>
      <c r="C13" s="290">
        <v>1004</v>
      </c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149"/>
      <c r="S13" s="149"/>
      <c r="T13" s="149"/>
      <c r="U13" s="149"/>
      <c r="V13" s="149"/>
    </row>
    <row r="14" spans="1:22" ht="13.5" customHeight="1" x14ac:dyDescent="0.25">
      <c r="A14" s="861">
        <f>'8.Недвижимое'!A24:B24</f>
        <v>0</v>
      </c>
      <c r="B14" s="843"/>
      <c r="C14" s="290">
        <v>1005</v>
      </c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1"/>
      <c r="P14" s="451"/>
      <c r="Q14" s="451"/>
      <c r="R14" s="149"/>
      <c r="S14" s="149"/>
      <c r="T14" s="149"/>
      <c r="U14" s="149"/>
      <c r="V14" s="149"/>
    </row>
    <row r="15" spans="1:22" ht="13.5" customHeight="1" x14ac:dyDescent="0.25">
      <c r="A15" s="861">
        <f>'8.Недвижимое'!A25:B25</f>
        <v>0</v>
      </c>
      <c r="B15" s="843"/>
      <c r="C15" s="290">
        <v>1006</v>
      </c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149"/>
      <c r="S15" s="149"/>
      <c r="T15" s="149"/>
      <c r="U15" s="149"/>
      <c r="V15" s="149"/>
    </row>
    <row r="16" spans="1:22" ht="13.5" customHeight="1" x14ac:dyDescent="0.25">
      <c r="A16" s="861">
        <f>'8.Недвижимое'!A26:B26</f>
        <v>0</v>
      </c>
      <c r="B16" s="843"/>
      <c r="C16" s="290">
        <v>1007</v>
      </c>
      <c r="D16" s="451"/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149"/>
      <c r="S16" s="149"/>
      <c r="T16" s="149"/>
      <c r="U16" s="149"/>
      <c r="V16" s="149"/>
    </row>
    <row r="17" spans="1:22" ht="13.5" customHeight="1" x14ac:dyDescent="0.25">
      <c r="A17" s="861">
        <f>'8.Недвижимое'!A27:B27</f>
        <v>0</v>
      </c>
      <c r="B17" s="843"/>
      <c r="C17" s="290">
        <v>1008</v>
      </c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149"/>
      <c r="S17" s="149"/>
      <c r="T17" s="149"/>
      <c r="U17" s="149"/>
      <c r="V17" s="149"/>
    </row>
    <row r="18" spans="1:22" ht="13.5" customHeight="1" x14ac:dyDescent="0.25">
      <c r="A18" s="861">
        <f>'8.Недвижимое'!A28:B28</f>
        <v>0</v>
      </c>
      <c r="B18" s="843"/>
      <c r="C18" s="290">
        <v>1009</v>
      </c>
      <c r="D18" s="451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149"/>
      <c r="S18" s="149"/>
      <c r="T18" s="149"/>
      <c r="U18" s="149"/>
      <c r="V18" s="149"/>
    </row>
    <row r="19" spans="1:22" ht="13.5" customHeight="1" x14ac:dyDescent="0.25">
      <c r="A19" s="861">
        <f>'8.Недвижимое'!A29:B29</f>
        <v>0</v>
      </c>
      <c r="B19" s="843"/>
      <c r="C19" s="290">
        <v>1010</v>
      </c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149"/>
      <c r="S19" s="149"/>
      <c r="T19" s="149"/>
      <c r="U19" s="149"/>
      <c r="V19" s="149"/>
    </row>
    <row r="20" spans="1:22" ht="13.5" customHeight="1" x14ac:dyDescent="0.25">
      <c r="A20" s="861">
        <f>'8.Недвижимое'!A30:B30</f>
        <v>0</v>
      </c>
      <c r="B20" s="843"/>
      <c r="C20" s="290">
        <v>1011</v>
      </c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  <c r="R20" s="149"/>
      <c r="S20" s="149"/>
      <c r="T20" s="149"/>
      <c r="U20" s="149"/>
      <c r="V20" s="149"/>
    </row>
    <row r="21" spans="1:22" ht="13.5" customHeight="1" x14ac:dyDescent="0.25">
      <c r="A21" s="861">
        <f>'8.Недвижимое'!A31:B31</f>
        <v>0</v>
      </c>
      <c r="B21" s="843"/>
      <c r="C21" s="290">
        <v>1012</v>
      </c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1"/>
      <c r="Q21" s="451"/>
      <c r="R21" s="149"/>
      <c r="S21" s="149"/>
      <c r="T21" s="149"/>
      <c r="U21" s="149"/>
      <c r="V21" s="149"/>
    </row>
    <row r="22" spans="1:22" ht="13.5" customHeight="1" x14ac:dyDescent="0.25">
      <c r="A22" s="861">
        <f>'8.Недвижимое'!A32:B32</f>
        <v>0</v>
      </c>
      <c r="B22" s="843"/>
      <c r="C22" s="290">
        <v>1013</v>
      </c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149"/>
      <c r="S22" s="149"/>
      <c r="T22" s="149"/>
      <c r="U22" s="149"/>
      <c r="V22" s="149"/>
    </row>
    <row r="23" spans="1:22" ht="13.5" customHeight="1" x14ac:dyDescent="0.25">
      <c r="A23" s="861">
        <f>'8.Недвижимое'!A33:B33</f>
        <v>0</v>
      </c>
      <c r="B23" s="843"/>
      <c r="C23" s="290">
        <v>1014</v>
      </c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1"/>
      <c r="P23" s="451"/>
      <c r="Q23" s="451"/>
      <c r="R23" s="149"/>
      <c r="S23" s="149"/>
      <c r="T23" s="149"/>
      <c r="U23" s="149"/>
      <c r="V23" s="149"/>
    </row>
    <row r="24" spans="1:22" ht="13.5" customHeight="1" x14ac:dyDescent="0.25">
      <c r="A24" s="861">
        <f>'8.Недвижимое'!A34:B34</f>
        <v>0</v>
      </c>
      <c r="B24" s="843"/>
      <c r="C24" s="290">
        <v>1015</v>
      </c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149"/>
      <c r="S24" s="149"/>
      <c r="T24" s="149"/>
      <c r="U24" s="149"/>
      <c r="V24" s="149"/>
    </row>
    <row r="25" spans="1:22" ht="13.5" customHeight="1" x14ac:dyDescent="0.25">
      <c r="A25" s="861">
        <f>'8.Недвижимое'!A35:B35</f>
        <v>0</v>
      </c>
      <c r="B25" s="843"/>
      <c r="C25" s="290">
        <v>1016</v>
      </c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149"/>
      <c r="S25" s="149"/>
      <c r="T25" s="149"/>
      <c r="U25" s="149"/>
      <c r="V25" s="149"/>
    </row>
    <row r="26" spans="1:22" ht="13.5" customHeight="1" x14ac:dyDescent="0.25">
      <c r="A26" s="861">
        <f>'8.Недвижимое'!A36:B36</f>
        <v>0</v>
      </c>
      <c r="B26" s="843"/>
      <c r="C26" s="290">
        <v>1017</v>
      </c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149"/>
      <c r="S26" s="149"/>
      <c r="T26" s="149"/>
      <c r="U26" s="149"/>
      <c r="V26" s="149"/>
    </row>
    <row r="27" spans="1:22" ht="13.5" customHeight="1" x14ac:dyDescent="0.25">
      <c r="A27" s="861">
        <f>'8.Недвижимое'!A37:B37</f>
        <v>0</v>
      </c>
      <c r="B27" s="843"/>
      <c r="C27" s="290">
        <v>1018</v>
      </c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149"/>
      <c r="S27" s="149"/>
      <c r="T27" s="149"/>
      <c r="U27" s="149"/>
      <c r="V27" s="149"/>
    </row>
    <row r="28" spans="1:22" ht="13.5" customHeight="1" x14ac:dyDescent="0.25">
      <c r="A28" s="861">
        <f>'8.Недвижимое'!A38:B38</f>
        <v>0</v>
      </c>
      <c r="B28" s="843"/>
      <c r="C28" s="290">
        <v>1019</v>
      </c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1"/>
      <c r="Q28" s="451"/>
      <c r="R28" s="149"/>
      <c r="S28" s="149"/>
      <c r="T28" s="149"/>
      <c r="U28" s="149"/>
      <c r="V28" s="149"/>
    </row>
    <row r="29" spans="1:22" ht="13.5" customHeight="1" x14ac:dyDescent="0.25">
      <c r="A29" s="861">
        <f>'8.Недвижимое'!A39:B39</f>
        <v>0</v>
      </c>
      <c r="B29" s="843"/>
      <c r="C29" s="290">
        <v>1020</v>
      </c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149"/>
      <c r="S29" s="149"/>
      <c r="T29" s="149"/>
      <c r="U29" s="149"/>
      <c r="V29" s="149"/>
    </row>
    <row r="30" spans="1:22" ht="13.5" customHeight="1" x14ac:dyDescent="0.25">
      <c r="A30" s="861">
        <f>'8.Недвижимое'!A40:B40</f>
        <v>0</v>
      </c>
      <c r="B30" s="843"/>
      <c r="C30" s="290">
        <v>1021</v>
      </c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149"/>
      <c r="S30" s="149"/>
      <c r="T30" s="149"/>
      <c r="U30" s="149"/>
      <c r="V30" s="149"/>
    </row>
    <row r="31" spans="1:22" ht="13.5" customHeight="1" x14ac:dyDescent="0.25">
      <c r="A31" s="861">
        <f>'8.Недвижимое'!A41:B41</f>
        <v>0</v>
      </c>
      <c r="B31" s="843"/>
      <c r="C31" s="290">
        <v>1022</v>
      </c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149"/>
      <c r="S31" s="149"/>
      <c r="T31" s="149"/>
      <c r="U31" s="149"/>
      <c r="V31" s="149"/>
    </row>
    <row r="32" spans="1:22" ht="13.5" customHeight="1" x14ac:dyDescent="0.25">
      <c r="A32" s="861">
        <f>'8.Недвижимое'!A42:B42</f>
        <v>0</v>
      </c>
      <c r="B32" s="843"/>
      <c r="C32" s="290">
        <v>1023</v>
      </c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149"/>
      <c r="S32" s="149"/>
      <c r="T32" s="149"/>
      <c r="U32" s="149"/>
      <c r="V32" s="149"/>
    </row>
    <row r="33" spans="1:22" ht="13.5" customHeight="1" x14ac:dyDescent="0.25">
      <c r="A33" s="861">
        <f>'8.Недвижимое'!A43:B43</f>
        <v>0</v>
      </c>
      <c r="B33" s="843"/>
      <c r="C33" s="290">
        <v>1024</v>
      </c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149"/>
      <c r="S33" s="149"/>
      <c r="T33" s="149"/>
      <c r="U33" s="149"/>
      <c r="V33" s="149"/>
    </row>
    <row r="34" spans="1:22" ht="13.5" customHeight="1" x14ac:dyDescent="0.25">
      <c r="A34" s="861">
        <f>'8.Недвижимое'!A44:B44</f>
        <v>0</v>
      </c>
      <c r="B34" s="843"/>
      <c r="C34" s="290">
        <v>1025</v>
      </c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149"/>
      <c r="S34" s="149"/>
      <c r="T34" s="149"/>
      <c r="U34" s="149"/>
      <c r="V34" s="149"/>
    </row>
    <row r="35" spans="1:22" ht="13.5" customHeight="1" x14ac:dyDescent="0.25">
      <c r="A35" s="861">
        <f>'8.Недвижимое'!A45:B45</f>
        <v>0</v>
      </c>
      <c r="B35" s="843"/>
      <c r="C35" s="290">
        <v>1026</v>
      </c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149"/>
      <c r="S35" s="149"/>
      <c r="T35" s="149"/>
      <c r="U35" s="149"/>
      <c r="V35" s="149"/>
    </row>
    <row r="36" spans="1:22" ht="13.5" customHeight="1" x14ac:dyDescent="0.25">
      <c r="A36" s="861">
        <f>'8.Недвижимое'!A46:B46</f>
        <v>0</v>
      </c>
      <c r="B36" s="843"/>
      <c r="C36" s="290">
        <v>1027</v>
      </c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149"/>
      <c r="S36" s="149"/>
      <c r="T36" s="149"/>
      <c r="U36" s="149"/>
      <c r="V36" s="149"/>
    </row>
    <row r="37" spans="1:22" ht="13.5" customHeight="1" x14ac:dyDescent="0.25">
      <c r="A37" s="861">
        <f>'8.Недвижимое'!A47:B47</f>
        <v>0</v>
      </c>
      <c r="B37" s="843"/>
      <c r="C37" s="290">
        <v>1028</v>
      </c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451"/>
      <c r="Q37" s="451"/>
      <c r="R37" s="149"/>
      <c r="S37" s="149"/>
      <c r="T37" s="149"/>
      <c r="U37" s="149"/>
      <c r="V37" s="149"/>
    </row>
    <row r="38" spans="1:22" ht="13.5" customHeight="1" x14ac:dyDescent="0.25">
      <c r="A38" s="861">
        <f>'8.Недвижимое'!A48:B48</f>
        <v>0</v>
      </c>
      <c r="B38" s="843"/>
      <c r="C38" s="290">
        <v>1029</v>
      </c>
      <c r="D38" s="451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149"/>
      <c r="S38" s="149"/>
      <c r="T38" s="149"/>
      <c r="U38" s="149"/>
      <c r="V38" s="149"/>
    </row>
    <row r="39" spans="1:22" ht="13.5" customHeight="1" x14ac:dyDescent="0.25">
      <c r="A39" s="861">
        <f>'8.Недвижимое'!A49:B49</f>
        <v>0</v>
      </c>
      <c r="B39" s="843"/>
      <c r="C39" s="290">
        <v>1030</v>
      </c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149"/>
      <c r="S39" s="149"/>
      <c r="T39" s="149"/>
      <c r="U39" s="149"/>
      <c r="V39" s="149"/>
    </row>
    <row r="40" spans="1:22" ht="13.5" customHeight="1" x14ac:dyDescent="0.25">
      <c r="A40" s="861">
        <f>'8.Недвижимое'!A50:B50</f>
        <v>0</v>
      </c>
      <c r="B40" s="843"/>
      <c r="C40" s="290">
        <v>1031</v>
      </c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149"/>
      <c r="S40" s="149"/>
      <c r="T40" s="149"/>
      <c r="U40" s="149"/>
      <c r="V40" s="149"/>
    </row>
    <row r="41" spans="1:22" ht="13.5" customHeight="1" x14ac:dyDescent="0.25">
      <c r="A41" s="861">
        <f>'8.Недвижимое'!A51:B51</f>
        <v>0</v>
      </c>
      <c r="B41" s="843"/>
      <c r="C41" s="290">
        <v>1032</v>
      </c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149"/>
      <c r="S41" s="149"/>
      <c r="T41" s="149"/>
      <c r="U41" s="149"/>
      <c r="V41" s="149"/>
    </row>
    <row r="42" spans="1:22" ht="13.5" customHeight="1" x14ac:dyDescent="0.25">
      <c r="A42" s="861">
        <f>'8.Недвижимое'!A52:B52</f>
        <v>0</v>
      </c>
      <c r="B42" s="843"/>
      <c r="C42" s="290">
        <v>1033</v>
      </c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1"/>
      <c r="P42" s="451"/>
      <c r="Q42" s="451"/>
      <c r="R42" s="149"/>
      <c r="S42" s="149"/>
      <c r="T42" s="149"/>
      <c r="U42" s="149"/>
      <c r="V42" s="149"/>
    </row>
    <row r="43" spans="1:22" ht="13.5" customHeight="1" x14ac:dyDescent="0.25">
      <c r="A43" s="861">
        <f>'8.Недвижимое'!A53:B53</f>
        <v>0</v>
      </c>
      <c r="B43" s="843"/>
      <c r="C43" s="290">
        <v>1034</v>
      </c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149"/>
      <c r="S43" s="149"/>
      <c r="T43" s="149"/>
      <c r="U43" s="149"/>
      <c r="V43" s="149"/>
    </row>
    <row r="44" spans="1:22" ht="13.5" customHeight="1" x14ac:dyDescent="0.25">
      <c r="A44" s="861">
        <f>'8.Недвижимое'!A54:B54</f>
        <v>0</v>
      </c>
      <c r="B44" s="843"/>
      <c r="C44" s="290">
        <v>1035</v>
      </c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149"/>
      <c r="S44" s="149"/>
      <c r="T44" s="149"/>
      <c r="U44" s="149"/>
      <c r="V44" s="149"/>
    </row>
    <row r="45" spans="1:22" ht="13.5" customHeight="1" x14ac:dyDescent="0.25">
      <c r="A45" s="861">
        <f>'8.Недвижимое'!A55:B55</f>
        <v>0</v>
      </c>
      <c r="B45" s="843"/>
      <c r="C45" s="290">
        <v>1036</v>
      </c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149"/>
      <c r="S45" s="149"/>
      <c r="T45" s="149"/>
      <c r="U45" s="149"/>
      <c r="V45" s="149"/>
    </row>
    <row r="46" spans="1:22" ht="13.5" customHeight="1" x14ac:dyDescent="0.25">
      <c r="A46" s="861">
        <f>'8.Недвижимое'!A56:B56</f>
        <v>0</v>
      </c>
      <c r="B46" s="843"/>
      <c r="C46" s="290">
        <v>1037</v>
      </c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149"/>
      <c r="S46" s="149"/>
      <c r="T46" s="149"/>
      <c r="U46" s="149"/>
      <c r="V46" s="149"/>
    </row>
    <row r="47" spans="1:22" ht="13.5" customHeight="1" x14ac:dyDescent="0.25">
      <c r="A47" s="861">
        <f>'8.Недвижимое'!A57:B57</f>
        <v>0</v>
      </c>
      <c r="B47" s="843"/>
      <c r="C47" s="290">
        <v>1038</v>
      </c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149"/>
      <c r="S47" s="149"/>
      <c r="T47" s="149"/>
      <c r="U47" s="149"/>
      <c r="V47" s="149"/>
    </row>
    <row r="48" spans="1:22" ht="13.5" customHeight="1" x14ac:dyDescent="0.25">
      <c r="A48" s="861">
        <f>'8.Недвижимое'!A58:B58</f>
        <v>0</v>
      </c>
      <c r="B48" s="843"/>
      <c r="C48" s="290">
        <v>1039</v>
      </c>
      <c r="D48" s="451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451"/>
      <c r="P48" s="451"/>
      <c r="Q48" s="451"/>
      <c r="R48" s="149"/>
      <c r="S48" s="149"/>
      <c r="T48" s="149"/>
      <c r="U48" s="149"/>
      <c r="V48" s="149"/>
    </row>
    <row r="49" spans="1:22" ht="13.5" customHeight="1" x14ac:dyDescent="0.25">
      <c r="A49" s="861">
        <f>'8.Недвижимое'!A59:B59</f>
        <v>0</v>
      </c>
      <c r="B49" s="843"/>
      <c r="C49" s="290">
        <v>1040</v>
      </c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149"/>
      <c r="S49" s="149"/>
      <c r="T49" s="149"/>
      <c r="U49" s="149"/>
      <c r="V49" s="149"/>
    </row>
    <row r="50" spans="1:22" ht="13.5" customHeight="1" x14ac:dyDescent="0.25">
      <c r="A50" s="861">
        <f>'8.Недвижимое'!A60:B60</f>
        <v>0</v>
      </c>
      <c r="B50" s="843"/>
      <c r="C50" s="290">
        <v>1041</v>
      </c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149"/>
      <c r="S50" s="149"/>
      <c r="T50" s="149"/>
      <c r="U50" s="149"/>
      <c r="V50" s="149"/>
    </row>
    <row r="51" spans="1:22" ht="13.5" customHeight="1" x14ac:dyDescent="0.25">
      <c r="A51" s="861">
        <f>'8.Недвижимое'!A61:B61</f>
        <v>0</v>
      </c>
      <c r="B51" s="843"/>
      <c r="C51" s="290">
        <v>1042</v>
      </c>
      <c r="D51" s="451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149"/>
      <c r="S51" s="149"/>
      <c r="T51" s="149"/>
      <c r="U51" s="149"/>
      <c r="V51" s="149"/>
    </row>
    <row r="52" spans="1:22" ht="13.5" customHeight="1" x14ac:dyDescent="0.25">
      <c r="A52" s="861">
        <f>'8.Недвижимое'!A62:B62</f>
        <v>0</v>
      </c>
      <c r="B52" s="843"/>
      <c r="C52" s="290">
        <v>1043</v>
      </c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149"/>
      <c r="S52" s="149"/>
      <c r="T52" s="149"/>
      <c r="U52" s="149"/>
      <c r="V52" s="149"/>
    </row>
    <row r="53" spans="1:22" ht="13.5" customHeight="1" x14ac:dyDescent="0.25">
      <c r="A53" s="861">
        <f>'8.Недвижимое'!A63:B63</f>
        <v>0</v>
      </c>
      <c r="B53" s="843"/>
      <c r="C53" s="290">
        <v>1044</v>
      </c>
      <c r="D53" s="451"/>
      <c r="E53" s="451"/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1"/>
      <c r="R53" s="149"/>
      <c r="S53" s="149"/>
      <c r="T53" s="149"/>
      <c r="U53" s="149"/>
      <c r="V53" s="149"/>
    </row>
    <row r="54" spans="1:22" ht="13.5" customHeight="1" x14ac:dyDescent="0.25">
      <c r="A54" s="861">
        <f>'8.Недвижимое'!A64:B64</f>
        <v>0</v>
      </c>
      <c r="B54" s="843"/>
      <c r="C54" s="290">
        <v>1045</v>
      </c>
      <c r="D54" s="451"/>
      <c r="E54" s="451"/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149"/>
      <c r="S54" s="149"/>
      <c r="T54" s="149"/>
      <c r="U54" s="149"/>
      <c r="V54" s="149"/>
    </row>
    <row r="55" spans="1:22" x14ac:dyDescent="0.25">
      <c r="A55" s="828" t="s">
        <v>240</v>
      </c>
      <c r="B55" s="828"/>
      <c r="C55" s="290">
        <v>2000</v>
      </c>
      <c r="D55" s="450">
        <f>D57</f>
        <v>0</v>
      </c>
      <c r="E55" s="450">
        <f t="shared" ref="E55:Q55" si="1">E57</f>
        <v>0</v>
      </c>
      <c r="F55" s="450">
        <f t="shared" si="1"/>
        <v>0</v>
      </c>
      <c r="G55" s="450">
        <f t="shared" si="1"/>
        <v>0</v>
      </c>
      <c r="H55" s="450">
        <f t="shared" si="1"/>
        <v>0</v>
      </c>
      <c r="I55" s="450">
        <f t="shared" si="1"/>
        <v>0</v>
      </c>
      <c r="J55" s="450">
        <f t="shared" si="1"/>
        <v>0</v>
      </c>
      <c r="K55" s="450">
        <f t="shared" si="1"/>
        <v>0</v>
      </c>
      <c r="L55" s="450">
        <f t="shared" si="1"/>
        <v>0</v>
      </c>
      <c r="M55" s="450">
        <f t="shared" si="1"/>
        <v>0</v>
      </c>
      <c r="N55" s="450">
        <f t="shared" si="1"/>
        <v>0</v>
      </c>
      <c r="O55" s="450">
        <f t="shared" si="1"/>
        <v>0</v>
      </c>
      <c r="P55" s="450">
        <f t="shared" si="1"/>
        <v>0</v>
      </c>
      <c r="Q55" s="450">
        <f t="shared" si="1"/>
        <v>0</v>
      </c>
      <c r="R55" s="149"/>
      <c r="S55" s="149"/>
      <c r="T55" s="149"/>
      <c r="U55" s="149"/>
      <c r="V55" s="149"/>
    </row>
    <row r="56" spans="1:22" ht="14.25" customHeight="1" x14ac:dyDescent="0.25">
      <c r="A56" s="843" t="s">
        <v>236</v>
      </c>
      <c r="B56" s="843"/>
      <c r="C56" s="290"/>
      <c r="D56" s="451"/>
      <c r="E56" s="453"/>
      <c r="F56" s="453"/>
      <c r="G56" s="453"/>
      <c r="H56" s="451"/>
      <c r="I56" s="451"/>
      <c r="J56" s="453"/>
      <c r="K56" s="453"/>
      <c r="L56" s="451"/>
      <c r="M56" s="453"/>
      <c r="N56" s="453"/>
      <c r="O56" s="451"/>
      <c r="P56" s="453"/>
      <c r="Q56" s="453"/>
      <c r="R56" s="149"/>
      <c r="S56" s="149"/>
      <c r="T56" s="149"/>
      <c r="U56" s="149"/>
      <c r="V56" s="149"/>
    </row>
    <row r="57" spans="1:22" ht="13.5" customHeight="1" x14ac:dyDescent="0.25">
      <c r="A57" s="843"/>
      <c r="B57" s="843"/>
      <c r="C57" s="290">
        <v>2001</v>
      </c>
      <c r="D57" s="453"/>
      <c r="E57" s="453"/>
      <c r="F57" s="453"/>
      <c r="G57" s="453"/>
      <c r="H57" s="451"/>
      <c r="I57" s="453"/>
      <c r="J57" s="453"/>
      <c r="K57" s="453"/>
      <c r="L57" s="453"/>
      <c r="M57" s="453"/>
      <c r="N57" s="453"/>
      <c r="O57" s="453"/>
      <c r="P57" s="453"/>
      <c r="Q57" s="453"/>
      <c r="R57" s="149"/>
      <c r="S57" s="149"/>
      <c r="T57" s="149"/>
      <c r="U57" s="149"/>
      <c r="V57" s="149"/>
    </row>
    <row r="58" spans="1:22" ht="29.25" customHeight="1" x14ac:dyDescent="0.25">
      <c r="A58" s="828" t="s">
        <v>239</v>
      </c>
      <c r="B58" s="828"/>
      <c r="C58" s="290">
        <v>3000</v>
      </c>
      <c r="D58" s="450">
        <f>D60</f>
        <v>0</v>
      </c>
      <c r="E58" s="450">
        <f t="shared" ref="E58:Q58" si="2">E60</f>
        <v>0</v>
      </c>
      <c r="F58" s="450">
        <f t="shared" si="2"/>
        <v>0</v>
      </c>
      <c r="G58" s="450">
        <f t="shared" si="2"/>
        <v>0</v>
      </c>
      <c r="H58" s="450">
        <f t="shared" si="2"/>
        <v>0</v>
      </c>
      <c r="I58" s="450">
        <f t="shared" si="2"/>
        <v>0</v>
      </c>
      <c r="J58" s="450">
        <f t="shared" si="2"/>
        <v>0</v>
      </c>
      <c r="K58" s="450">
        <f t="shared" si="2"/>
        <v>0</v>
      </c>
      <c r="L58" s="450">
        <f t="shared" si="2"/>
        <v>0</v>
      </c>
      <c r="M58" s="450">
        <f t="shared" si="2"/>
        <v>0</v>
      </c>
      <c r="N58" s="450">
        <f t="shared" si="2"/>
        <v>0</v>
      </c>
      <c r="O58" s="450">
        <f t="shared" si="2"/>
        <v>0</v>
      </c>
      <c r="P58" s="450">
        <f t="shared" si="2"/>
        <v>0</v>
      </c>
      <c r="Q58" s="450">
        <f t="shared" si="2"/>
        <v>0</v>
      </c>
      <c r="R58" s="149"/>
      <c r="S58" s="149"/>
      <c r="T58" s="149"/>
      <c r="U58" s="149"/>
      <c r="V58" s="149"/>
    </row>
    <row r="59" spans="1:22" ht="14.25" customHeight="1" x14ac:dyDescent="0.25">
      <c r="A59" s="843" t="s">
        <v>236</v>
      </c>
      <c r="B59" s="843"/>
      <c r="C59" s="290"/>
      <c r="D59" s="451"/>
      <c r="E59" s="453"/>
      <c r="F59" s="453"/>
      <c r="G59" s="453"/>
      <c r="H59" s="451"/>
      <c r="I59" s="451"/>
      <c r="J59" s="453"/>
      <c r="K59" s="453"/>
      <c r="L59" s="451"/>
      <c r="M59" s="453"/>
      <c r="N59" s="453"/>
      <c r="O59" s="451"/>
      <c r="P59" s="453"/>
      <c r="Q59" s="453"/>
      <c r="R59" s="149"/>
      <c r="S59" s="149"/>
      <c r="T59" s="149"/>
      <c r="U59" s="149"/>
      <c r="V59" s="149"/>
    </row>
    <row r="60" spans="1:22" ht="13.5" customHeight="1" x14ac:dyDescent="0.25">
      <c r="A60" s="850"/>
      <c r="B60" s="850"/>
      <c r="C60" s="290">
        <v>3001</v>
      </c>
      <c r="D60" s="451"/>
      <c r="E60" s="451"/>
      <c r="F60" s="451"/>
      <c r="G60" s="451"/>
      <c r="H60" s="451"/>
      <c r="I60" s="453"/>
      <c r="J60" s="453"/>
      <c r="K60" s="452"/>
      <c r="L60" s="453"/>
      <c r="M60" s="452"/>
      <c r="N60" s="452"/>
      <c r="O60" s="453"/>
      <c r="P60" s="451"/>
      <c r="Q60" s="451"/>
      <c r="R60" s="126"/>
      <c r="S60" s="126"/>
    </row>
    <row r="61" spans="1:22" ht="28.5" customHeight="1" x14ac:dyDescent="0.25">
      <c r="A61" s="828" t="s">
        <v>238</v>
      </c>
      <c r="B61" s="828"/>
      <c r="C61" s="290">
        <v>4000</v>
      </c>
      <c r="D61" s="450">
        <f>D63</f>
        <v>0</v>
      </c>
      <c r="E61" s="450">
        <f t="shared" ref="E61:Q61" si="3">E63</f>
        <v>0</v>
      </c>
      <c r="F61" s="450">
        <f t="shared" si="3"/>
        <v>0</v>
      </c>
      <c r="G61" s="450">
        <f t="shared" si="3"/>
        <v>0</v>
      </c>
      <c r="H61" s="450">
        <f t="shared" si="3"/>
        <v>0</v>
      </c>
      <c r="I61" s="450">
        <f t="shared" si="3"/>
        <v>0</v>
      </c>
      <c r="J61" s="450">
        <f t="shared" si="3"/>
        <v>0</v>
      </c>
      <c r="K61" s="450">
        <f t="shared" si="3"/>
        <v>0</v>
      </c>
      <c r="L61" s="450">
        <f t="shared" si="3"/>
        <v>0</v>
      </c>
      <c r="M61" s="450">
        <f t="shared" si="3"/>
        <v>0</v>
      </c>
      <c r="N61" s="450">
        <f t="shared" si="3"/>
        <v>0</v>
      </c>
      <c r="O61" s="450">
        <f t="shared" si="3"/>
        <v>0</v>
      </c>
      <c r="P61" s="450">
        <f t="shared" si="3"/>
        <v>0</v>
      </c>
      <c r="Q61" s="450">
        <f t="shared" si="3"/>
        <v>0</v>
      </c>
      <c r="R61" s="126"/>
      <c r="S61" s="126"/>
    </row>
    <row r="62" spans="1:22" ht="14.25" customHeight="1" x14ac:dyDescent="0.25">
      <c r="A62" s="843" t="s">
        <v>236</v>
      </c>
      <c r="B62" s="843"/>
      <c r="C62" s="290"/>
      <c r="D62" s="451"/>
      <c r="E62" s="451"/>
      <c r="F62" s="451"/>
      <c r="G62" s="451"/>
      <c r="H62" s="451"/>
      <c r="I62" s="451"/>
      <c r="J62" s="453"/>
      <c r="K62" s="452"/>
      <c r="L62" s="451"/>
      <c r="M62" s="452"/>
      <c r="N62" s="452"/>
      <c r="O62" s="451"/>
      <c r="P62" s="451"/>
      <c r="Q62" s="451"/>
      <c r="R62" s="126"/>
      <c r="S62" s="126"/>
    </row>
    <row r="63" spans="1:22" ht="13.5" customHeight="1" x14ac:dyDescent="0.25">
      <c r="A63" s="843"/>
      <c r="B63" s="843"/>
      <c r="C63" s="290">
        <v>4001</v>
      </c>
      <c r="D63" s="451"/>
      <c r="E63" s="451"/>
      <c r="F63" s="451"/>
      <c r="G63" s="451"/>
      <c r="H63" s="451"/>
      <c r="I63" s="453"/>
      <c r="J63" s="453"/>
      <c r="K63" s="452"/>
      <c r="L63" s="453"/>
      <c r="M63" s="452"/>
      <c r="N63" s="452"/>
      <c r="O63" s="453"/>
      <c r="P63" s="451"/>
      <c r="Q63" s="451"/>
      <c r="R63" s="126"/>
      <c r="S63" s="126"/>
    </row>
    <row r="64" spans="1:22" ht="28.5" customHeight="1" x14ac:dyDescent="0.25">
      <c r="A64" s="848" t="s">
        <v>237</v>
      </c>
      <c r="B64" s="848"/>
      <c r="C64" s="290">
        <v>5000</v>
      </c>
      <c r="D64" s="450">
        <f>D66</f>
        <v>0</v>
      </c>
      <c r="E64" s="450">
        <f t="shared" ref="E64:Q64" si="4">E66</f>
        <v>0</v>
      </c>
      <c r="F64" s="450">
        <f t="shared" si="4"/>
        <v>0</v>
      </c>
      <c r="G64" s="450">
        <f t="shared" si="4"/>
        <v>0</v>
      </c>
      <c r="H64" s="450">
        <f t="shared" si="4"/>
        <v>0</v>
      </c>
      <c r="I64" s="450">
        <f t="shared" si="4"/>
        <v>0</v>
      </c>
      <c r="J64" s="450">
        <f t="shared" si="4"/>
        <v>0</v>
      </c>
      <c r="K64" s="450">
        <f t="shared" si="4"/>
        <v>0</v>
      </c>
      <c r="L64" s="450">
        <f t="shared" si="4"/>
        <v>0</v>
      </c>
      <c r="M64" s="450">
        <f t="shared" si="4"/>
        <v>0</v>
      </c>
      <c r="N64" s="450">
        <f t="shared" si="4"/>
        <v>0</v>
      </c>
      <c r="O64" s="450">
        <f t="shared" si="4"/>
        <v>0</v>
      </c>
      <c r="P64" s="450">
        <f t="shared" si="4"/>
        <v>0</v>
      </c>
      <c r="Q64" s="450">
        <f t="shared" si="4"/>
        <v>0</v>
      </c>
      <c r="R64" s="126"/>
      <c r="S64" s="126"/>
    </row>
    <row r="65" spans="1:19" ht="14.25" customHeight="1" x14ac:dyDescent="0.25">
      <c r="A65" s="843" t="s">
        <v>236</v>
      </c>
      <c r="B65" s="843"/>
      <c r="C65" s="290"/>
      <c r="D65" s="451"/>
      <c r="E65" s="451"/>
      <c r="F65" s="451"/>
      <c r="G65" s="451"/>
      <c r="H65" s="451"/>
      <c r="I65" s="451"/>
      <c r="J65" s="453"/>
      <c r="K65" s="452"/>
      <c r="L65" s="451"/>
      <c r="M65" s="452"/>
      <c r="N65" s="452"/>
      <c r="O65" s="451"/>
      <c r="P65" s="451"/>
      <c r="Q65" s="451"/>
      <c r="R65" s="126"/>
      <c r="S65" s="126"/>
    </row>
    <row r="66" spans="1:19" ht="13.5" customHeight="1" x14ac:dyDescent="0.25">
      <c r="A66" s="843"/>
      <c r="B66" s="843"/>
      <c r="C66" s="24">
        <v>5001</v>
      </c>
      <c r="D66" s="451"/>
      <c r="E66" s="451"/>
      <c r="F66" s="451"/>
      <c r="G66" s="451"/>
      <c r="H66" s="451"/>
      <c r="I66" s="453"/>
      <c r="J66" s="453"/>
      <c r="K66" s="452"/>
      <c r="L66" s="453"/>
      <c r="M66" s="452"/>
      <c r="N66" s="452"/>
      <c r="O66" s="453"/>
      <c r="P66" s="451"/>
      <c r="Q66" s="451"/>
      <c r="R66" s="126"/>
      <c r="S66" s="126"/>
    </row>
    <row r="67" spans="1:19" x14ac:dyDescent="0.25">
      <c r="A67" s="845" t="s">
        <v>150</v>
      </c>
      <c r="B67" s="845"/>
      <c r="C67" s="454">
        <v>9000</v>
      </c>
      <c r="D67" s="455" t="s">
        <v>5</v>
      </c>
      <c r="E67" s="455" t="s">
        <v>5</v>
      </c>
      <c r="F67" s="455" t="s">
        <v>5</v>
      </c>
      <c r="G67" s="455" t="s">
        <v>5</v>
      </c>
      <c r="H67" s="450">
        <f>H8+H55+H58+H61+H64</f>
        <v>0</v>
      </c>
      <c r="I67" s="450">
        <f t="shared" ref="I67:Q67" si="5">I8+I55+I58+I61+I64</f>
        <v>2486195.58</v>
      </c>
      <c r="J67" s="450">
        <f t="shared" si="5"/>
        <v>0</v>
      </c>
      <c r="K67" s="450">
        <f t="shared" si="5"/>
        <v>0</v>
      </c>
      <c r="L67" s="450">
        <f t="shared" si="5"/>
        <v>21612</v>
      </c>
      <c r="M67" s="450">
        <f t="shared" si="5"/>
        <v>0</v>
      </c>
      <c r="N67" s="450">
        <f t="shared" si="5"/>
        <v>0</v>
      </c>
      <c r="O67" s="450">
        <f t="shared" si="5"/>
        <v>31120</v>
      </c>
      <c r="P67" s="450">
        <f t="shared" si="5"/>
        <v>0</v>
      </c>
      <c r="Q67" s="450">
        <f t="shared" si="5"/>
        <v>0</v>
      </c>
      <c r="R67" s="126"/>
      <c r="S67" s="126"/>
    </row>
    <row r="68" spans="1:19" ht="11.25" customHeight="1" x14ac:dyDescent="0.25"/>
    <row r="69" spans="1:19" ht="49.5" customHeight="1" x14ac:dyDescent="0.25">
      <c r="A69" s="111" t="s">
        <v>203</v>
      </c>
      <c r="B69" s="752"/>
      <c r="C69" s="752"/>
      <c r="D69" s="752"/>
      <c r="F69" s="95"/>
      <c r="G69" s="89"/>
      <c r="H69" s="87"/>
      <c r="J69" s="736"/>
      <c r="K69" s="736"/>
      <c r="L69" s="736"/>
    </row>
    <row r="70" spans="1:19" x14ac:dyDescent="0.25">
      <c r="A70" s="112"/>
      <c r="B70" s="626" t="s">
        <v>196</v>
      </c>
      <c r="C70" s="626"/>
      <c r="D70" s="626"/>
      <c r="E70" s="13"/>
      <c r="F70" s="657" t="s">
        <v>197</v>
      </c>
      <c r="G70" s="657"/>
      <c r="H70" s="657"/>
      <c r="I70" s="13"/>
      <c r="J70" s="626" t="s">
        <v>198</v>
      </c>
      <c r="K70" s="626"/>
      <c r="L70" s="626"/>
    </row>
    <row r="71" spans="1:19" x14ac:dyDescent="0.25">
      <c r="A71" s="112" t="s">
        <v>199</v>
      </c>
      <c r="B71" s="753"/>
      <c r="C71" s="753"/>
      <c r="D71" s="753"/>
      <c r="E71" s="13"/>
      <c r="F71" s="655"/>
      <c r="G71" s="655"/>
      <c r="H71" s="655"/>
      <c r="I71" s="13"/>
      <c r="J71" s="655"/>
      <c r="K71" s="655"/>
      <c r="L71" s="655"/>
    </row>
    <row r="72" spans="1:19" x14ac:dyDescent="0.25">
      <c r="A72" s="113"/>
      <c r="B72" s="626" t="s">
        <v>196</v>
      </c>
      <c r="C72" s="626"/>
      <c r="D72" s="626"/>
      <c r="E72" s="13"/>
      <c r="F72" s="657" t="s">
        <v>200</v>
      </c>
      <c r="G72" s="657"/>
      <c r="H72" s="657"/>
      <c r="I72" s="13"/>
      <c r="J72" s="626" t="s">
        <v>201</v>
      </c>
      <c r="K72" s="626"/>
      <c r="L72" s="626"/>
    </row>
    <row r="73" spans="1:19" x14ac:dyDescent="0.25">
      <c r="A73" s="112" t="s">
        <v>202</v>
      </c>
      <c r="B73" s="90"/>
      <c r="C73" s="88"/>
      <c r="D73" s="88"/>
      <c r="E73" s="91"/>
      <c r="F73" s="92"/>
      <c r="G73" s="88"/>
      <c r="H73" s="92"/>
    </row>
    <row r="74" spans="1:19" s="255" customFormat="1" ht="15.75" x14ac:dyDescent="0.25">
      <c r="A74" s="252"/>
      <c r="B74" s="252"/>
    </row>
    <row r="75" spans="1:19" s="254" customFormat="1" ht="12" customHeight="1" x14ac:dyDescent="0.2">
      <c r="A75" s="253" t="s">
        <v>602</v>
      </c>
    </row>
    <row r="76" spans="1:19" s="254" customFormat="1" ht="12" customHeight="1" x14ac:dyDescent="0.2">
      <c r="A76" s="253" t="s">
        <v>603</v>
      </c>
    </row>
    <row r="77" spans="1:19" x14ac:dyDescent="0.25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6"/>
      <c r="S77" s="126"/>
    </row>
    <row r="78" spans="1:19" x14ac:dyDescent="0.25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6"/>
      <c r="S78" s="126"/>
    </row>
    <row r="79" spans="1:19" x14ac:dyDescent="0.25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6"/>
      <c r="S79" s="126"/>
    </row>
  </sheetData>
  <mergeCells count="93">
    <mergeCell ref="A53:B53"/>
    <mergeCell ref="A54:B54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P5:Q5"/>
    <mergeCell ref="E4:E6"/>
    <mergeCell ref="F4:G4"/>
    <mergeCell ref="I4:K4"/>
    <mergeCell ref="L4:N4"/>
    <mergeCell ref="O4:Q4"/>
    <mergeCell ref="F5:F6"/>
    <mergeCell ref="G5:G6"/>
    <mergeCell ref="I5:I6"/>
    <mergeCell ref="J5:K5"/>
    <mergeCell ref="D2:G2"/>
    <mergeCell ref="H2:Q2"/>
    <mergeCell ref="D3:D6"/>
    <mergeCell ref="A55:B55"/>
    <mergeCell ref="A56:B56"/>
    <mergeCell ref="A7:B7"/>
    <mergeCell ref="A8:B8"/>
    <mergeCell ref="A9:B9"/>
    <mergeCell ref="A2:B6"/>
    <mergeCell ref="C2:C6"/>
    <mergeCell ref="E3:G3"/>
    <mergeCell ref="H3:H6"/>
    <mergeCell ref="I3:Q3"/>
    <mergeCell ref="L5:L6"/>
    <mergeCell ref="M5:N5"/>
    <mergeCell ref="O5:O6"/>
    <mergeCell ref="A57:B57"/>
    <mergeCell ref="A58:B58"/>
    <mergeCell ref="A59:B59"/>
    <mergeCell ref="A11:B11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60:B60"/>
    <mergeCell ref="A61:B61"/>
    <mergeCell ref="A62:B62"/>
    <mergeCell ref="A63:B63"/>
    <mergeCell ref="A64:B64"/>
    <mergeCell ref="A65:B65"/>
    <mergeCell ref="A66:B66"/>
    <mergeCell ref="A67:B67"/>
    <mergeCell ref="F72:H72"/>
    <mergeCell ref="J72:L72"/>
    <mergeCell ref="B69:D69"/>
    <mergeCell ref="J69:L69"/>
    <mergeCell ref="B70:D70"/>
    <mergeCell ref="F70:H70"/>
    <mergeCell ref="J70:L70"/>
    <mergeCell ref="B71:D71"/>
    <mergeCell ref="F71:H71"/>
    <mergeCell ref="J71:L71"/>
    <mergeCell ref="B72:D72"/>
  </mergeCells>
  <pageMargins left="0.7" right="0.7" top="0.75" bottom="0.75" header="0.3" footer="0.3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499984740745262"/>
    <pageSetUpPr fitToPage="1"/>
  </sheetPr>
  <dimension ref="A1:V34"/>
  <sheetViews>
    <sheetView showGridLines="0" view="pageBreakPreview" topLeftCell="C1" zoomScale="70" zoomScaleNormal="70" zoomScaleSheetLayoutView="70" workbookViewId="0">
      <selection activeCell="U10" sqref="U10:V10"/>
    </sheetView>
  </sheetViews>
  <sheetFormatPr defaultRowHeight="15" x14ac:dyDescent="0.25"/>
  <cols>
    <col min="1" max="1" width="13.7109375" customWidth="1"/>
    <col min="2" max="2" width="24.42578125" customWidth="1"/>
    <col min="3" max="3" width="10.5703125" customWidth="1"/>
    <col min="4" max="4" width="20.5703125" customWidth="1"/>
    <col min="5" max="5" width="11.42578125" customWidth="1"/>
    <col min="6" max="6" width="5.42578125" customWidth="1"/>
    <col min="7" max="7" width="6.28515625" customWidth="1"/>
    <col min="8" max="9" width="13.7109375" customWidth="1"/>
    <col min="10" max="10" width="17.28515625" customWidth="1"/>
    <col min="11" max="11" width="16.42578125" customWidth="1"/>
    <col min="12" max="12" width="10.5703125" customWidth="1"/>
    <col min="13" max="13" width="13.85546875" customWidth="1"/>
    <col min="14" max="14" width="13.7109375" customWidth="1"/>
    <col min="15" max="15" width="10.7109375" customWidth="1"/>
    <col min="16" max="16" width="13.28515625" customWidth="1"/>
    <col min="17" max="17" width="12.42578125" customWidth="1"/>
    <col min="18" max="18" width="10.42578125" customWidth="1"/>
    <col min="19" max="20" width="13.7109375" customWidth="1"/>
    <col min="21" max="21" width="13.42578125" customWidth="1"/>
    <col min="22" max="22" width="13.7109375" customWidth="1"/>
  </cols>
  <sheetData>
    <row r="1" spans="1:22" ht="39" customHeight="1" x14ac:dyDescent="0.25">
      <c r="A1" s="826" t="s">
        <v>270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  <c r="S1" s="826"/>
      <c r="T1" s="826"/>
      <c r="U1" s="826"/>
      <c r="V1" s="826"/>
    </row>
    <row r="2" spans="1:22" ht="13.5" customHeight="1" x14ac:dyDescent="0.25">
      <c r="A2" s="146"/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12"/>
      <c r="O2" s="12"/>
      <c r="P2" s="12"/>
      <c r="Q2" s="12"/>
      <c r="R2" s="12"/>
      <c r="S2" s="12"/>
      <c r="T2" s="12"/>
      <c r="U2" s="12"/>
      <c r="V2" s="12"/>
    </row>
    <row r="3" spans="1:22" ht="15.75" thickBot="1" x14ac:dyDescent="0.3">
      <c r="A3" s="17"/>
      <c r="B3" s="17"/>
      <c r="C3" s="17"/>
      <c r="D3" s="17"/>
      <c r="E3" s="17"/>
      <c r="F3" s="17"/>
      <c r="G3" s="627" t="s">
        <v>662</v>
      </c>
      <c r="H3" s="627"/>
      <c r="I3" s="627"/>
      <c r="J3" s="627"/>
      <c r="K3" s="627"/>
      <c r="L3" s="627"/>
      <c r="M3" s="627"/>
      <c r="N3" s="627"/>
      <c r="O3" s="627"/>
      <c r="P3" s="17"/>
      <c r="Q3" s="12"/>
      <c r="R3" s="12"/>
      <c r="S3" s="12"/>
      <c r="T3" s="17"/>
      <c r="U3" s="872" t="s">
        <v>27</v>
      </c>
      <c r="V3" s="873"/>
    </row>
    <row r="4" spans="1:22" x14ac:dyDescent="0.25">
      <c r="A4" s="17"/>
      <c r="B4" s="17"/>
      <c r="C4" s="17"/>
      <c r="D4" s="17"/>
      <c r="E4" s="627"/>
      <c r="F4" s="627"/>
      <c r="G4" s="627"/>
      <c r="H4" s="627"/>
      <c r="I4" s="457"/>
      <c r="J4" s="17"/>
      <c r="K4" s="17"/>
      <c r="L4" s="16"/>
      <c r="M4" s="458"/>
      <c r="N4" s="12"/>
      <c r="O4" s="12"/>
      <c r="P4" s="12"/>
      <c r="Q4" s="12"/>
      <c r="R4" s="12"/>
      <c r="S4" s="12"/>
      <c r="T4" s="16" t="s">
        <v>9</v>
      </c>
      <c r="U4" s="864" t="s">
        <v>649</v>
      </c>
      <c r="V4" s="865"/>
    </row>
    <row r="5" spans="1:22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6"/>
      <c r="M5" s="457"/>
      <c r="N5" s="12"/>
      <c r="O5" s="12"/>
      <c r="P5" s="12"/>
      <c r="Q5" s="12"/>
      <c r="R5" s="12"/>
      <c r="S5" s="12"/>
      <c r="T5" s="16" t="s">
        <v>26</v>
      </c>
      <c r="U5" s="866"/>
      <c r="V5" s="867"/>
    </row>
    <row r="6" spans="1:22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6"/>
      <c r="M6" s="457"/>
      <c r="N6" s="12"/>
      <c r="O6" s="12"/>
      <c r="P6" s="12"/>
      <c r="Q6" s="12"/>
      <c r="R6" s="12"/>
      <c r="S6" s="12"/>
      <c r="T6" s="16" t="s">
        <v>10</v>
      </c>
      <c r="U6" s="868" t="s">
        <v>700</v>
      </c>
      <c r="V6" s="869"/>
    </row>
    <row r="7" spans="1:22" ht="13.5" customHeight="1" x14ac:dyDescent="0.25">
      <c r="A7" s="634" t="s">
        <v>23</v>
      </c>
      <c r="B7" s="634"/>
      <c r="C7" s="634"/>
      <c r="D7" s="699" t="s">
        <v>699</v>
      </c>
      <c r="E7" s="699"/>
      <c r="F7" s="699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12"/>
      <c r="R7" s="12"/>
      <c r="S7" s="12"/>
      <c r="T7" s="16" t="s">
        <v>16</v>
      </c>
      <c r="U7" s="729" t="s">
        <v>701</v>
      </c>
      <c r="V7" s="730"/>
    </row>
    <row r="8" spans="1:22" ht="15" customHeight="1" x14ac:dyDescent="0.25">
      <c r="A8" s="633" t="s">
        <v>24</v>
      </c>
      <c r="B8" s="633"/>
      <c r="C8" s="633"/>
      <c r="D8" s="459"/>
      <c r="E8" s="459"/>
      <c r="F8" s="459"/>
      <c r="G8" s="459"/>
      <c r="H8" s="459"/>
      <c r="I8" s="459"/>
      <c r="J8" s="459"/>
      <c r="K8" s="460"/>
      <c r="L8" s="461"/>
      <c r="M8" s="463"/>
      <c r="N8" s="462"/>
      <c r="O8" s="462"/>
      <c r="P8" s="462"/>
      <c r="Q8" s="12"/>
      <c r="R8" s="12"/>
      <c r="S8" s="12"/>
      <c r="T8" s="16" t="s">
        <v>151</v>
      </c>
      <c r="U8" s="874" t="s">
        <v>645</v>
      </c>
      <c r="V8" s="875"/>
    </row>
    <row r="9" spans="1:22" x14ac:dyDescent="0.25">
      <c r="A9" s="633"/>
      <c r="B9" s="633"/>
      <c r="C9" s="633"/>
      <c r="D9" s="670" t="s">
        <v>646</v>
      </c>
      <c r="E9" s="670"/>
      <c r="F9" s="670"/>
      <c r="G9" s="670"/>
      <c r="H9" s="670"/>
      <c r="I9" s="670"/>
      <c r="J9" s="670"/>
      <c r="K9" s="670"/>
      <c r="L9" s="670"/>
      <c r="M9" s="670"/>
      <c r="N9" s="670"/>
      <c r="O9" s="670"/>
      <c r="P9" s="670"/>
      <c r="Q9" s="12"/>
      <c r="R9" s="12"/>
      <c r="S9" s="12"/>
      <c r="T9" s="16"/>
      <c r="U9" s="866"/>
      <c r="V9" s="867"/>
    </row>
    <row r="10" spans="1:22" x14ac:dyDescent="0.25">
      <c r="A10" s="634" t="s">
        <v>25</v>
      </c>
      <c r="B10" s="634"/>
      <c r="C10" s="634"/>
      <c r="D10" s="671" t="s">
        <v>674</v>
      </c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12"/>
      <c r="R10" s="12"/>
      <c r="S10" s="12"/>
      <c r="T10" s="16" t="s">
        <v>11</v>
      </c>
      <c r="U10" s="695" t="s">
        <v>675</v>
      </c>
      <c r="V10" s="696"/>
    </row>
    <row r="11" spans="1:22" ht="15.75" thickBot="1" x14ac:dyDescent="0.3">
      <c r="A11" s="634" t="s">
        <v>12</v>
      </c>
      <c r="B11" s="634"/>
      <c r="C11" s="634"/>
      <c r="D11" s="17"/>
      <c r="E11" s="17"/>
      <c r="F11" s="17"/>
      <c r="G11" s="17"/>
      <c r="H11" s="17"/>
      <c r="I11" s="17"/>
      <c r="J11" s="17"/>
      <c r="K11" s="144"/>
      <c r="L11" s="144"/>
      <c r="M11" s="257"/>
      <c r="N11" s="12"/>
      <c r="O11" s="12"/>
      <c r="P11" s="12"/>
      <c r="Q11" s="12"/>
      <c r="R11" s="12"/>
      <c r="S11" s="12"/>
      <c r="T11" s="144"/>
      <c r="U11" s="870"/>
      <c r="V11" s="871"/>
    </row>
    <row r="12" spans="1:22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39" customHeight="1" x14ac:dyDescent="0.25">
      <c r="A13" s="640" t="s">
        <v>44</v>
      </c>
      <c r="B13" s="630" t="s">
        <v>256</v>
      </c>
      <c r="C13" s="667" t="s">
        <v>254</v>
      </c>
      <c r="D13" s="630" t="s">
        <v>255</v>
      </c>
      <c r="E13" s="646" t="s">
        <v>271</v>
      </c>
      <c r="F13" s="648"/>
      <c r="G13" s="630" t="s">
        <v>2</v>
      </c>
      <c r="H13" s="667" t="s">
        <v>108</v>
      </c>
      <c r="I13" s="646" t="s">
        <v>251</v>
      </c>
      <c r="J13" s="647"/>
      <c r="K13" s="647"/>
      <c r="L13" s="648"/>
      <c r="M13" s="650" t="s">
        <v>272</v>
      </c>
      <c r="N13" s="646" t="s">
        <v>273</v>
      </c>
      <c r="O13" s="647"/>
      <c r="P13" s="647"/>
      <c r="Q13" s="647"/>
      <c r="R13" s="99"/>
      <c r="S13" s="646" t="s">
        <v>274</v>
      </c>
      <c r="T13" s="640"/>
      <c r="U13" s="640"/>
      <c r="V13" s="640"/>
    </row>
    <row r="14" spans="1:22" x14ac:dyDescent="0.25">
      <c r="A14" s="642"/>
      <c r="B14" s="631"/>
      <c r="C14" s="667"/>
      <c r="D14" s="631"/>
      <c r="E14" s="650" t="s">
        <v>275</v>
      </c>
      <c r="F14" s="630" t="s">
        <v>249</v>
      </c>
      <c r="G14" s="631"/>
      <c r="H14" s="667"/>
      <c r="I14" s="650" t="s">
        <v>1</v>
      </c>
      <c r="J14" s="646" t="s">
        <v>78</v>
      </c>
      <c r="K14" s="647"/>
      <c r="L14" s="648"/>
      <c r="M14" s="651"/>
      <c r="N14" s="650" t="s">
        <v>1</v>
      </c>
      <c r="O14" s="646" t="s">
        <v>78</v>
      </c>
      <c r="P14" s="647"/>
      <c r="Q14" s="647"/>
      <c r="R14" s="648"/>
      <c r="S14" s="148"/>
      <c r="T14" s="646" t="s">
        <v>78</v>
      </c>
      <c r="U14" s="647"/>
      <c r="V14" s="647"/>
    </row>
    <row r="15" spans="1:22" ht="26.25" customHeight="1" x14ac:dyDescent="0.25">
      <c r="A15" s="642"/>
      <c r="B15" s="631"/>
      <c r="C15" s="667"/>
      <c r="D15" s="631"/>
      <c r="E15" s="651"/>
      <c r="F15" s="631"/>
      <c r="G15" s="631"/>
      <c r="H15" s="667"/>
      <c r="I15" s="651"/>
      <c r="J15" s="649" t="s">
        <v>248</v>
      </c>
      <c r="K15" s="649"/>
      <c r="L15" s="667" t="s">
        <v>247</v>
      </c>
      <c r="M15" s="651"/>
      <c r="N15" s="651"/>
      <c r="O15" s="650" t="s">
        <v>276</v>
      </c>
      <c r="P15" s="640"/>
      <c r="Q15" s="641"/>
      <c r="R15" s="630" t="s">
        <v>277</v>
      </c>
      <c r="S15" s="651" t="s">
        <v>1</v>
      </c>
      <c r="T15" s="667" t="s">
        <v>278</v>
      </c>
      <c r="U15" s="667"/>
      <c r="V15" s="646" t="s">
        <v>279</v>
      </c>
    </row>
    <row r="16" spans="1:22" ht="69" customHeight="1" x14ac:dyDescent="0.25">
      <c r="A16" s="644"/>
      <c r="B16" s="632"/>
      <c r="C16" s="667"/>
      <c r="D16" s="632"/>
      <c r="E16" s="652"/>
      <c r="F16" s="632"/>
      <c r="G16" s="632"/>
      <c r="H16" s="878"/>
      <c r="I16" s="652"/>
      <c r="J16" s="24" t="s">
        <v>280</v>
      </c>
      <c r="K16" s="24" t="s">
        <v>242</v>
      </c>
      <c r="L16" s="667"/>
      <c r="M16" s="879"/>
      <c r="N16" s="652"/>
      <c r="O16" s="24" t="s">
        <v>246</v>
      </c>
      <c r="P16" s="24" t="s">
        <v>245</v>
      </c>
      <c r="Q16" s="98" t="s">
        <v>281</v>
      </c>
      <c r="R16" s="632"/>
      <c r="S16" s="876"/>
      <c r="T16" s="152" t="s">
        <v>1</v>
      </c>
      <c r="U16" s="24" t="s">
        <v>282</v>
      </c>
      <c r="V16" s="646"/>
    </row>
    <row r="17" spans="1:22" s="13" customFormat="1" ht="12.75" x14ac:dyDescent="0.2">
      <c r="A17" s="28">
        <v>1</v>
      </c>
      <c r="B17" s="25">
        <v>2</v>
      </c>
      <c r="C17" s="25">
        <v>3</v>
      </c>
      <c r="D17" s="29">
        <v>4</v>
      </c>
      <c r="E17" s="25">
        <v>5</v>
      </c>
      <c r="F17" s="25">
        <v>6</v>
      </c>
      <c r="G17" s="29">
        <v>7</v>
      </c>
      <c r="H17" s="29">
        <v>8</v>
      </c>
      <c r="I17" s="29">
        <v>9</v>
      </c>
      <c r="J17" s="25">
        <v>10</v>
      </c>
      <c r="K17" s="25">
        <v>11</v>
      </c>
      <c r="L17" s="124">
        <v>12</v>
      </c>
      <c r="M17" s="124">
        <v>13</v>
      </c>
      <c r="N17" s="25">
        <v>14</v>
      </c>
      <c r="O17" s="25">
        <v>15</v>
      </c>
      <c r="P17" s="25">
        <v>16</v>
      </c>
      <c r="Q17" s="25">
        <v>17</v>
      </c>
      <c r="R17" s="25">
        <v>18</v>
      </c>
      <c r="S17" s="25">
        <v>19</v>
      </c>
      <c r="T17" s="25">
        <v>20</v>
      </c>
      <c r="U17" s="25">
        <v>21</v>
      </c>
      <c r="V17" s="124">
        <v>22</v>
      </c>
    </row>
    <row r="18" spans="1:22" ht="26.25" x14ac:dyDescent="0.25">
      <c r="A18" s="290" t="s">
        <v>676</v>
      </c>
      <c r="B18" s="464" t="s">
        <v>694</v>
      </c>
      <c r="C18" s="465" t="s">
        <v>675</v>
      </c>
      <c r="D18" s="464" t="s">
        <v>695</v>
      </c>
      <c r="E18" s="466" t="s">
        <v>666</v>
      </c>
      <c r="F18" s="465" t="s">
        <v>665</v>
      </c>
      <c r="G18" s="467" t="s">
        <v>284</v>
      </c>
      <c r="H18" s="427">
        <f>I18+N18</f>
        <v>10772</v>
      </c>
      <c r="I18" s="427">
        <f>J18+K18+L18</f>
        <v>10772</v>
      </c>
      <c r="J18" s="428">
        <v>10772</v>
      </c>
      <c r="K18" s="428"/>
      <c r="L18" s="428"/>
      <c r="M18" s="428"/>
      <c r="N18" s="427">
        <f>O18+P18+Q18+R18</f>
        <v>0</v>
      </c>
      <c r="O18" s="428"/>
      <c r="P18" s="428"/>
      <c r="Q18" s="428"/>
      <c r="R18" s="428"/>
      <c r="S18" s="427">
        <f>T18+V18</f>
        <v>173184</v>
      </c>
      <c r="T18" s="428"/>
      <c r="U18" s="468"/>
      <c r="V18" s="469">
        <v>173184</v>
      </c>
    </row>
    <row r="19" spans="1:22" ht="26.25" x14ac:dyDescent="0.25">
      <c r="A19" s="290" t="s">
        <v>676</v>
      </c>
      <c r="B19" s="464"/>
      <c r="C19" s="465" t="s">
        <v>675</v>
      </c>
      <c r="D19" s="464"/>
      <c r="E19" s="466" t="s">
        <v>666</v>
      </c>
      <c r="F19" s="465" t="s">
        <v>665</v>
      </c>
      <c r="G19" s="467" t="s">
        <v>677</v>
      </c>
      <c r="H19" s="427">
        <f t="shared" ref="H19:H26" si="0">I19+N19</f>
        <v>0</v>
      </c>
      <c r="I19" s="427">
        <f t="shared" ref="I19:I26" si="1">J19+K19+L19</f>
        <v>0</v>
      </c>
      <c r="J19" s="428"/>
      <c r="K19" s="428"/>
      <c r="L19" s="428"/>
      <c r="M19" s="428"/>
      <c r="N19" s="427">
        <f t="shared" ref="N19:N26" si="2">O19+P19+Q19+R19</f>
        <v>0</v>
      </c>
      <c r="O19" s="428"/>
      <c r="P19" s="428"/>
      <c r="Q19" s="428"/>
      <c r="R19" s="428"/>
      <c r="S19" s="427">
        <f t="shared" ref="S19:S26" si="3">T19+V19</f>
        <v>0</v>
      </c>
      <c r="T19" s="428"/>
      <c r="U19" s="468"/>
      <c r="V19" s="469"/>
    </row>
    <row r="20" spans="1:22" ht="26.25" x14ac:dyDescent="0.25">
      <c r="A20" s="290" t="s">
        <v>676</v>
      </c>
      <c r="B20" s="464"/>
      <c r="C20" s="465" t="s">
        <v>675</v>
      </c>
      <c r="D20" s="464"/>
      <c r="E20" s="466" t="s">
        <v>666</v>
      </c>
      <c r="F20" s="465" t="s">
        <v>665</v>
      </c>
      <c r="G20" s="467" t="s">
        <v>678</v>
      </c>
      <c r="H20" s="427">
        <f t="shared" si="0"/>
        <v>0</v>
      </c>
      <c r="I20" s="427">
        <f t="shared" si="1"/>
        <v>0</v>
      </c>
      <c r="J20" s="428"/>
      <c r="K20" s="428"/>
      <c r="L20" s="428"/>
      <c r="M20" s="428"/>
      <c r="N20" s="427">
        <f t="shared" si="2"/>
        <v>0</v>
      </c>
      <c r="O20" s="428"/>
      <c r="P20" s="428"/>
      <c r="Q20" s="428"/>
      <c r="R20" s="428"/>
      <c r="S20" s="427">
        <f t="shared" si="3"/>
        <v>0</v>
      </c>
      <c r="T20" s="428"/>
      <c r="U20" s="468"/>
      <c r="V20" s="469"/>
    </row>
    <row r="21" spans="1:22" ht="26.25" x14ac:dyDescent="0.25">
      <c r="A21" s="290" t="s">
        <v>676</v>
      </c>
      <c r="B21" s="464"/>
      <c r="C21" s="465" t="s">
        <v>675</v>
      </c>
      <c r="D21" s="464"/>
      <c r="E21" s="466" t="s">
        <v>666</v>
      </c>
      <c r="F21" s="465" t="s">
        <v>665</v>
      </c>
      <c r="G21" s="467" t="s">
        <v>679</v>
      </c>
      <c r="H21" s="427">
        <f t="shared" si="0"/>
        <v>0</v>
      </c>
      <c r="I21" s="427">
        <f t="shared" si="1"/>
        <v>0</v>
      </c>
      <c r="J21" s="428"/>
      <c r="K21" s="428"/>
      <c r="L21" s="428"/>
      <c r="M21" s="428"/>
      <c r="N21" s="427">
        <f t="shared" si="2"/>
        <v>0</v>
      </c>
      <c r="O21" s="428"/>
      <c r="P21" s="428"/>
      <c r="Q21" s="428"/>
      <c r="R21" s="428"/>
      <c r="S21" s="427">
        <f t="shared" si="3"/>
        <v>0</v>
      </c>
      <c r="T21" s="428"/>
      <c r="U21" s="468"/>
      <c r="V21" s="469"/>
    </row>
    <row r="22" spans="1:22" ht="26.25" x14ac:dyDescent="0.25">
      <c r="A22" s="290" t="s">
        <v>676</v>
      </c>
      <c r="B22" s="464"/>
      <c r="C22" s="465" t="s">
        <v>675</v>
      </c>
      <c r="D22" s="464"/>
      <c r="E22" s="466" t="s">
        <v>666</v>
      </c>
      <c r="F22" s="465" t="s">
        <v>665</v>
      </c>
      <c r="G22" s="467" t="s">
        <v>680</v>
      </c>
      <c r="H22" s="427">
        <f t="shared" si="0"/>
        <v>0</v>
      </c>
      <c r="I22" s="427">
        <f t="shared" si="1"/>
        <v>0</v>
      </c>
      <c r="J22" s="428"/>
      <c r="K22" s="428"/>
      <c r="L22" s="428"/>
      <c r="M22" s="428"/>
      <c r="N22" s="427">
        <f t="shared" si="2"/>
        <v>0</v>
      </c>
      <c r="O22" s="428"/>
      <c r="P22" s="428"/>
      <c r="Q22" s="428"/>
      <c r="R22" s="428"/>
      <c r="S22" s="427">
        <f t="shared" si="3"/>
        <v>0</v>
      </c>
      <c r="T22" s="428"/>
      <c r="U22" s="468"/>
      <c r="V22" s="469"/>
    </row>
    <row r="23" spans="1:22" ht="26.25" x14ac:dyDescent="0.25">
      <c r="A23" s="290" t="s">
        <v>676</v>
      </c>
      <c r="B23" s="464"/>
      <c r="C23" s="465" t="s">
        <v>675</v>
      </c>
      <c r="D23" s="464"/>
      <c r="E23" s="466" t="s">
        <v>666</v>
      </c>
      <c r="F23" s="465" t="s">
        <v>665</v>
      </c>
      <c r="G23" s="467" t="s">
        <v>681</v>
      </c>
      <c r="H23" s="427">
        <f t="shared" si="0"/>
        <v>0</v>
      </c>
      <c r="I23" s="427">
        <f t="shared" si="1"/>
        <v>0</v>
      </c>
      <c r="J23" s="428"/>
      <c r="K23" s="428"/>
      <c r="L23" s="428"/>
      <c r="M23" s="428"/>
      <c r="N23" s="427">
        <f t="shared" si="2"/>
        <v>0</v>
      </c>
      <c r="O23" s="428"/>
      <c r="P23" s="428"/>
      <c r="Q23" s="428"/>
      <c r="R23" s="428"/>
      <c r="S23" s="427">
        <f t="shared" si="3"/>
        <v>0</v>
      </c>
      <c r="T23" s="428"/>
      <c r="U23" s="468"/>
      <c r="V23" s="469"/>
    </row>
    <row r="24" spans="1:22" ht="26.25" x14ac:dyDescent="0.25">
      <c r="A24" s="290" t="s">
        <v>676</v>
      </c>
      <c r="B24" s="464"/>
      <c r="C24" s="465" t="s">
        <v>675</v>
      </c>
      <c r="D24" s="464"/>
      <c r="E24" s="466" t="s">
        <v>666</v>
      </c>
      <c r="F24" s="465" t="s">
        <v>665</v>
      </c>
      <c r="G24" s="467" t="s">
        <v>682</v>
      </c>
      <c r="H24" s="427">
        <f t="shared" si="0"/>
        <v>0</v>
      </c>
      <c r="I24" s="427">
        <f t="shared" si="1"/>
        <v>0</v>
      </c>
      <c r="J24" s="428"/>
      <c r="K24" s="428"/>
      <c r="L24" s="428"/>
      <c r="M24" s="428"/>
      <c r="N24" s="427">
        <f t="shared" si="2"/>
        <v>0</v>
      </c>
      <c r="O24" s="428"/>
      <c r="P24" s="428"/>
      <c r="Q24" s="428"/>
      <c r="R24" s="428"/>
      <c r="S24" s="427">
        <f t="shared" si="3"/>
        <v>0</v>
      </c>
      <c r="T24" s="428"/>
      <c r="U24" s="468"/>
      <c r="V24" s="469"/>
    </row>
    <row r="25" spans="1:22" ht="26.25" x14ac:dyDescent="0.25">
      <c r="A25" s="290" t="s">
        <v>676</v>
      </c>
      <c r="B25" s="464"/>
      <c r="C25" s="465" t="s">
        <v>675</v>
      </c>
      <c r="D25" s="464"/>
      <c r="E25" s="466" t="s">
        <v>666</v>
      </c>
      <c r="F25" s="465" t="s">
        <v>665</v>
      </c>
      <c r="G25" s="467" t="s">
        <v>683</v>
      </c>
      <c r="H25" s="427">
        <f t="shared" si="0"/>
        <v>0</v>
      </c>
      <c r="I25" s="427">
        <f t="shared" si="1"/>
        <v>0</v>
      </c>
      <c r="J25" s="428"/>
      <c r="K25" s="428"/>
      <c r="L25" s="428"/>
      <c r="M25" s="428"/>
      <c r="N25" s="427">
        <f t="shared" si="2"/>
        <v>0</v>
      </c>
      <c r="O25" s="428"/>
      <c r="P25" s="428"/>
      <c r="Q25" s="428"/>
      <c r="R25" s="428"/>
      <c r="S25" s="427">
        <f t="shared" si="3"/>
        <v>0</v>
      </c>
      <c r="T25" s="428"/>
      <c r="U25" s="468"/>
      <c r="V25" s="469"/>
    </row>
    <row r="26" spans="1:22" ht="26.25" x14ac:dyDescent="0.25">
      <c r="A26" s="290" t="s">
        <v>676</v>
      </c>
      <c r="B26" s="464"/>
      <c r="C26" s="465" t="s">
        <v>675</v>
      </c>
      <c r="D26" s="464"/>
      <c r="E26" s="466" t="s">
        <v>666</v>
      </c>
      <c r="F26" s="465" t="s">
        <v>665</v>
      </c>
      <c r="G26" s="467" t="s">
        <v>684</v>
      </c>
      <c r="H26" s="427">
        <f t="shared" si="0"/>
        <v>0</v>
      </c>
      <c r="I26" s="427">
        <f t="shared" si="1"/>
        <v>0</v>
      </c>
      <c r="J26" s="428"/>
      <c r="K26" s="428"/>
      <c r="L26" s="428"/>
      <c r="M26" s="428"/>
      <c r="N26" s="427">
        <f t="shared" si="2"/>
        <v>0</v>
      </c>
      <c r="O26" s="428"/>
      <c r="P26" s="428"/>
      <c r="Q26" s="428"/>
      <c r="R26" s="428"/>
      <c r="S26" s="427">
        <f t="shared" si="3"/>
        <v>0</v>
      </c>
      <c r="T26" s="428"/>
      <c r="U26" s="468"/>
      <c r="V26" s="469"/>
    </row>
    <row r="27" spans="1:22" ht="26.25" x14ac:dyDescent="0.25">
      <c r="A27" s="290" t="s">
        <v>676</v>
      </c>
      <c r="B27" s="464"/>
      <c r="C27" s="465" t="s">
        <v>675</v>
      </c>
      <c r="D27" s="464"/>
      <c r="E27" s="466" t="s">
        <v>666</v>
      </c>
      <c r="F27" s="465" t="s">
        <v>665</v>
      </c>
      <c r="G27" s="467" t="s">
        <v>685</v>
      </c>
      <c r="H27" s="427">
        <f>I27+N27</f>
        <v>0</v>
      </c>
      <c r="I27" s="427">
        <f>J27+K27+L27</f>
        <v>0</v>
      </c>
      <c r="J27" s="428"/>
      <c r="K27" s="428"/>
      <c r="L27" s="428"/>
      <c r="M27" s="428"/>
      <c r="N27" s="427">
        <f>O27+P27+Q27+R27</f>
        <v>0</v>
      </c>
      <c r="O27" s="428"/>
      <c r="P27" s="428"/>
      <c r="Q27" s="428"/>
      <c r="R27" s="428"/>
      <c r="S27" s="427">
        <f>T27+V27</f>
        <v>0</v>
      </c>
      <c r="T27" s="428"/>
      <c r="U27" s="468"/>
      <c r="V27" s="469"/>
    </row>
    <row r="28" spans="1:22" ht="27" customHeight="1" x14ac:dyDescent="0.25">
      <c r="A28" s="846" t="s">
        <v>150</v>
      </c>
      <c r="B28" s="846"/>
      <c r="C28" s="846"/>
      <c r="D28" s="846"/>
      <c r="E28" s="846"/>
      <c r="F28" s="846"/>
      <c r="G28" s="470">
        <v>9000</v>
      </c>
      <c r="H28" s="427">
        <f>I28+N28</f>
        <v>10772</v>
      </c>
      <c r="I28" s="427">
        <f>J28+K28+L28</f>
        <v>10772</v>
      </c>
      <c r="J28" s="427">
        <f>SUM(J18:J27)</f>
        <v>10772</v>
      </c>
      <c r="K28" s="427">
        <f t="shared" ref="K28:M28" si="4">SUM(K18:K27)</f>
        <v>0</v>
      </c>
      <c r="L28" s="427">
        <f t="shared" si="4"/>
        <v>0</v>
      </c>
      <c r="M28" s="427">
        <f t="shared" si="4"/>
        <v>0</v>
      </c>
      <c r="N28" s="427">
        <f>O28+P28+Q28+R28</f>
        <v>0</v>
      </c>
      <c r="O28" s="427">
        <f t="shared" ref="O28" si="5">SUM(O18:O27)</f>
        <v>0</v>
      </c>
      <c r="P28" s="427">
        <f t="shared" ref="P28" si="6">SUM(P18:P27)</f>
        <v>0</v>
      </c>
      <c r="Q28" s="427">
        <f t="shared" ref="Q28" si="7">SUM(Q18:Q27)</f>
        <v>0</v>
      </c>
      <c r="R28" s="427">
        <f t="shared" ref="R28" si="8">SUM(R18:R27)</f>
        <v>0</v>
      </c>
      <c r="S28" s="427">
        <f>T28+V28</f>
        <v>173184</v>
      </c>
      <c r="T28" s="427">
        <f t="shared" ref="T28" si="9">SUM(T18:T27)</f>
        <v>0</v>
      </c>
      <c r="U28" s="427">
        <f t="shared" ref="U28" si="10">SUM(U18:U27)</f>
        <v>0</v>
      </c>
      <c r="V28" s="427">
        <f t="shared" ref="V28" si="11">SUM(V18:V27)</f>
        <v>173184</v>
      </c>
    </row>
    <row r="29" spans="1:22" ht="6.75" customHeight="1" x14ac:dyDescent="0.25">
      <c r="A29" s="153"/>
      <c r="B29" s="154"/>
      <c r="C29" s="154"/>
      <c r="D29" s="154"/>
      <c r="E29" s="154"/>
      <c r="F29" s="154"/>
      <c r="G29" s="154"/>
      <c r="H29" s="126"/>
      <c r="I29" s="126"/>
      <c r="J29" s="126"/>
      <c r="K29" s="126"/>
      <c r="L29" s="126"/>
      <c r="M29" s="126"/>
    </row>
    <row r="30" spans="1:22" ht="51.75" x14ac:dyDescent="0.25">
      <c r="A30" s="111" t="s">
        <v>206</v>
      </c>
      <c r="B30" s="752"/>
      <c r="C30" s="752"/>
      <c r="E30" s="95"/>
      <c r="F30" s="89"/>
      <c r="G30" s="87"/>
      <c r="I30" s="736"/>
      <c r="J30" s="736"/>
      <c r="K30" s="736"/>
    </row>
    <row r="31" spans="1:22" ht="15" customHeight="1" x14ac:dyDescent="0.25">
      <c r="A31" s="112"/>
      <c r="B31" s="626" t="s">
        <v>196</v>
      </c>
      <c r="C31" s="626"/>
      <c r="D31" s="13"/>
      <c r="E31" s="657" t="s">
        <v>197</v>
      </c>
      <c r="F31" s="657"/>
      <c r="G31" s="657"/>
      <c r="H31" s="13"/>
      <c r="I31" s="626" t="s">
        <v>198</v>
      </c>
      <c r="J31" s="626"/>
      <c r="K31" s="626"/>
    </row>
    <row r="32" spans="1:22" x14ac:dyDescent="0.25">
      <c r="A32" s="112" t="s">
        <v>199</v>
      </c>
      <c r="B32" s="753"/>
      <c r="C32" s="753"/>
      <c r="D32" s="13"/>
      <c r="E32" s="655"/>
      <c r="F32" s="655"/>
      <c r="G32" s="655"/>
      <c r="H32" s="13"/>
      <c r="I32" s="655"/>
      <c r="J32" s="655"/>
      <c r="K32" s="655"/>
    </row>
    <row r="33" spans="1:11" ht="15" customHeight="1" x14ac:dyDescent="0.25">
      <c r="A33" s="113"/>
      <c r="B33" s="626" t="s">
        <v>196</v>
      </c>
      <c r="C33" s="626"/>
      <c r="D33" s="13"/>
      <c r="E33" s="657" t="s">
        <v>200</v>
      </c>
      <c r="F33" s="657"/>
      <c r="G33" s="657"/>
      <c r="H33" s="13"/>
      <c r="I33" s="626" t="s">
        <v>201</v>
      </c>
      <c r="J33" s="626"/>
      <c r="K33" s="626"/>
    </row>
    <row r="34" spans="1:11" x14ac:dyDescent="0.25">
      <c r="A34" s="877" t="s">
        <v>202</v>
      </c>
      <c r="B34" s="877"/>
      <c r="C34" s="88"/>
      <c r="D34" s="91"/>
      <c r="E34" s="92"/>
      <c r="F34" s="88"/>
      <c r="G34" s="92"/>
    </row>
  </sheetData>
  <mergeCells count="56">
    <mergeCell ref="D9:P9"/>
    <mergeCell ref="D10:P10"/>
    <mergeCell ref="B32:C32"/>
    <mergeCell ref="E32:G32"/>
    <mergeCell ref="I32:K32"/>
    <mergeCell ref="E14:E16"/>
    <mergeCell ref="F14:F16"/>
    <mergeCell ref="I14:I16"/>
    <mergeCell ref="J14:L14"/>
    <mergeCell ref="N14:N16"/>
    <mergeCell ref="J15:K15"/>
    <mergeCell ref="L15:L16"/>
    <mergeCell ref="G13:G16"/>
    <mergeCell ref="H13:H16"/>
    <mergeCell ref="I13:L13"/>
    <mergeCell ref="M13:M16"/>
    <mergeCell ref="B33:C33"/>
    <mergeCell ref="E33:G33"/>
    <mergeCell ref="I33:K33"/>
    <mergeCell ref="A34:B34"/>
    <mergeCell ref="A28:F28"/>
    <mergeCell ref="B30:C30"/>
    <mergeCell ref="I30:K30"/>
    <mergeCell ref="B31:C31"/>
    <mergeCell ref="E31:G31"/>
    <mergeCell ref="I31:K31"/>
    <mergeCell ref="N13:Q13"/>
    <mergeCell ref="S13:V13"/>
    <mergeCell ref="O14:R14"/>
    <mergeCell ref="T14:V14"/>
    <mergeCell ref="O15:Q15"/>
    <mergeCell ref="R15:R16"/>
    <mergeCell ref="S15:S16"/>
    <mergeCell ref="T15:U15"/>
    <mergeCell ref="V15:V16"/>
    <mergeCell ref="A11:C11"/>
    <mergeCell ref="U11:V11"/>
    <mergeCell ref="A13:A16"/>
    <mergeCell ref="B13:B16"/>
    <mergeCell ref="A1:V1"/>
    <mergeCell ref="G3:O3"/>
    <mergeCell ref="U3:V3"/>
    <mergeCell ref="A7:C7"/>
    <mergeCell ref="A8:C9"/>
    <mergeCell ref="U8:V9"/>
    <mergeCell ref="A10:C10"/>
    <mergeCell ref="U10:V10"/>
    <mergeCell ref="C13:C16"/>
    <mergeCell ref="D13:D16"/>
    <mergeCell ref="E13:F13"/>
    <mergeCell ref="E4:H4"/>
    <mergeCell ref="U4:V4"/>
    <mergeCell ref="U5:V5"/>
    <mergeCell ref="U6:V6"/>
    <mergeCell ref="U7:V7"/>
    <mergeCell ref="D7:P7"/>
  </mergeCells>
  <pageMargins left="0.70866141732283472" right="0.39370078740157483" top="0.59055118110236227" bottom="0.39370078740157483" header="0.15748031496062992" footer="0"/>
  <pageSetup paperSize="9" scale="46" firstPageNumber="11" fitToHeight="0" orientation="landscape" useFirstPageNumber="1" r:id="rId1"/>
  <headerFooter>
    <oddHeader>&amp;C&amp;"Times New Roman,обычный"&amp;P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F335-28DE-4D1D-8B6B-51078047CF9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  <pageSetUpPr fitToPage="1"/>
  </sheetPr>
  <dimension ref="A1:S57"/>
  <sheetViews>
    <sheetView showGridLines="0" zoomScale="85" zoomScaleNormal="85" zoomScalePageLayoutView="80" workbookViewId="0">
      <selection activeCell="R9" sqref="R9:S9"/>
    </sheetView>
  </sheetViews>
  <sheetFormatPr defaultRowHeight="15" x14ac:dyDescent="0.25"/>
  <cols>
    <col min="1" max="1" width="25.28515625" style="499" customWidth="1"/>
    <col min="2" max="2" width="6.7109375" style="499" customWidth="1"/>
    <col min="3" max="3" width="6.28515625" style="499" customWidth="1"/>
    <col min="4" max="4" width="12.42578125" style="499" customWidth="1"/>
    <col min="5" max="5" width="6" style="499" customWidth="1"/>
    <col min="6" max="6" width="7" style="499" customWidth="1"/>
    <col min="7" max="7" width="11.5703125" style="499" customWidth="1"/>
    <col min="8" max="8" width="13" style="499" customWidth="1"/>
    <col min="9" max="9" width="5" style="499" customWidth="1"/>
    <col min="10" max="10" width="8.28515625" style="499" customWidth="1"/>
    <col min="11" max="11" width="12.5703125" style="499" customWidth="1"/>
    <col min="12" max="12" width="9.42578125" style="499" customWidth="1"/>
    <col min="13" max="13" width="16.28515625" style="499" customWidth="1"/>
    <col min="14" max="14" width="25.28515625" style="499" customWidth="1"/>
    <col min="15" max="15" width="16.28515625" style="499" customWidth="1"/>
    <col min="16" max="16" width="14.140625" style="499" customWidth="1"/>
    <col min="17" max="17" width="13.42578125" style="499" customWidth="1"/>
    <col min="18" max="18" width="14.5703125" style="499" customWidth="1"/>
    <col min="19" max="19" width="9.140625" hidden="1" customWidth="1"/>
  </cols>
  <sheetData>
    <row r="1" spans="1:19" ht="32.25" customHeight="1" x14ac:dyDescent="0.25">
      <c r="A1" s="660" t="s">
        <v>285</v>
      </c>
      <c r="B1" s="661"/>
      <c r="C1" s="661"/>
      <c r="D1" s="661"/>
      <c r="E1" s="661"/>
      <c r="F1" s="661"/>
      <c r="G1" s="906"/>
      <c r="H1" s="906"/>
      <c r="I1" s="906"/>
      <c r="J1" s="906"/>
      <c r="K1" s="906"/>
      <c r="L1" s="906"/>
      <c r="M1" s="906"/>
      <c r="N1" s="906"/>
      <c r="O1" s="906"/>
      <c r="P1" s="906"/>
      <c r="Q1" s="906"/>
      <c r="R1" s="906"/>
    </row>
    <row r="2" spans="1:19" ht="12" customHeight="1" x14ac:dyDescent="0.25">
      <c r="A2" s="492"/>
      <c r="B2" s="492"/>
      <c r="C2" s="492"/>
      <c r="D2" s="492"/>
      <c r="E2" s="492"/>
      <c r="F2" s="492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</row>
    <row r="3" spans="1:19" ht="15.75" thickBot="1" x14ac:dyDescent="0.3">
      <c r="A3" s="492"/>
      <c r="B3" s="487"/>
      <c r="C3" s="487"/>
      <c r="D3" s="487"/>
      <c r="E3" s="487"/>
      <c r="F3" s="907" t="s">
        <v>662</v>
      </c>
      <c r="G3" s="907"/>
      <c r="H3" s="907"/>
      <c r="I3" s="907"/>
      <c r="J3" s="907"/>
      <c r="K3" s="907"/>
      <c r="L3" s="907"/>
      <c r="M3" s="907"/>
      <c r="N3" s="907"/>
      <c r="O3" s="491"/>
      <c r="P3" s="484"/>
      <c r="Q3" s="485"/>
      <c r="R3" s="486" t="s">
        <v>27</v>
      </c>
    </row>
    <row r="4" spans="1:19" x14ac:dyDescent="0.25">
      <c r="A4" s="492"/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8"/>
      <c r="Q4" s="488" t="s">
        <v>28</v>
      </c>
      <c r="R4" s="472" t="s">
        <v>649</v>
      </c>
    </row>
    <row r="5" spans="1:19" x14ac:dyDescent="0.25">
      <c r="A5" s="492"/>
      <c r="B5" s="487"/>
      <c r="C5" s="487"/>
      <c r="D5" s="487"/>
      <c r="E5" s="487"/>
      <c r="F5" s="487"/>
      <c r="G5" s="487"/>
      <c r="H5" s="487"/>
      <c r="I5" s="487"/>
      <c r="J5" s="491"/>
      <c r="K5" s="491"/>
      <c r="L5" s="491"/>
      <c r="M5" s="491"/>
      <c r="N5" s="491"/>
      <c r="O5" s="491"/>
      <c r="P5" s="908" t="s">
        <v>26</v>
      </c>
      <c r="Q5" s="909"/>
      <c r="R5" s="473"/>
    </row>
    <row r="6" spans="1:19" x14ac:dyDescent="0.25">
      <c r="A6" s="492"/>
      <c r="B6" s="487"/>
      <c r="C6" s="487"/>
      <c r="D6" s="487"/>
      <c r="E6" s="487"/>
      <c r="F6" s="487"/>
      <c r="G6" s="487"/>
      <c r="H6" s="487"/>
      <c r="I6" s="487"/>
      <c r="J6" s="491"/>
      <c r="K6" s="491"/>
      <c r="L6" s="491"/>
      <c r="M6" s="491"/>
      <c r="N6" s="491"/>
      <c r="O6" s="491"/>
      <c r="P6" s="488"/>
      <c r="Q6" s="489" t="s">
        <v>10</v>
      </c>
      <c r="R6" s="868" t="s">
        <v>700</v>
      </c>
      <c r="S6" s="869"/>
    </row>
    <row r="7" spans="1:19" x14ac:dyDescent="0.25">
      <c r="A7" s="901" t="s">
        <v>23</v>
      </c>
      <c r="B7" s="901"/>
      <c r="C7" s="901"/>
      <c r="D7" s="699" t="s">
        <v>699</v>
      </c>
      <c r="E7" s="699"/>
      <c r="F7" s="699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489" t="s">
        <v>16</v>
      </c>
      <c r="R7" s="729" t="s">
        <v>701</v>
      </c>
      <c r="S7" s="730"/>
    </row>
    <row r="8" spans="1:19" ht="26.25" customHeight="1" x14ac:dyDescent="0.25">
      <c r="A8" s="901" t="s">
        <v>43</v>
      </c>
      <c r="B8" s="901"/>
      <c r="C8" s="901"/>
      <c r="D8" s="905" t="s">
        <v>646</v>
      </c>
      <c r="E8" s="905"/>
      <c r="F8" s="905"/>
      <c r="G8" s="905"/>
      <c r="H8" s="905"/>
      <c r="I8" s="905"/>
      <c r="J8" s="905"/>
      <c r="K8" s="905"/>
      <c r="L8" s="905"/>
      <c r="M8" s="905"/>
      <c r="N8" s="905"/>
      <c r="O8" s="905"/>
      <c r="P8" s="489"/>
      <c r="Q8" s="489" t="s">
        <v>158</v>
      </c>
      <c r="R8" s="473">
        <v>250</v>
      </c>
    </row>
    <row r="9" spans="1:19" x14ac:dyDescent="0.25">
      <c r="A9" s="901" t="s">
        <v>25</v>
      </c>
      <c r="B9" s="901"/>
      <c r="C9" s="901"/>
      <c r="D9" s="905" t="s">
        <v>674</v>
      </c>
      <c r="E9" s="905"/>
      <c r="F9" s="905"/>
      <c r="G9" s="905"/>
      <c r="H9" s="905"/>
      <c r="I9" s="905"/>
      <c r="J9" s="905"/>
      <c r="K9" s="905"/>
      <c r="L9" s="905"/>
      <c r="M9" s="905"/>
      <c r="N9" s="905"/>
      <c r="O9" s="905"/>
      <c r="P9" s="489"/>
      <c r="Q9" s="489" t="s">
        <v>286</v>
      </c>
      <c r="R9" s="695" t="s">
        <v>675</v>
      </c>
      <c r="S9" s="696"/>
    </row>
    <row r="10" spans="1:19" ht="15.75" thickBot="1" x14ac:dyDescent="0.3">
      <c r="A10" s="902" t="s">
        <v>12</v>
      </c>
      <c r="B10" s="902"/>
      <c r="C10" s="902"/>
      <c r="D10" s="487"/>
      <c r="E10" s="487"/>
      <c r="F10" s="487"/>
      <c r="G10" s="487"/>
      <c r="H10" s="487"/>
      <c r="I10" s="487"/>
      <c r="J10" s="487"/>
      <c r="K10" s="491"/>
      <c r="L10" s="491"/>
      <c r="M10" s="491"/>
      <c r="N10" s="491"/>
      <c r="O10" s="491"/>
      <c r="P10" s="490"/>
      <c r="Q10" s="490"/>
      <c r="R10" s="474"/>
    </row>
    <row r="11" spans="1:19" ht="21" customHeight="1" x14ac:dyDescent="0.25">
      <c r="A11" s="635" t="s">
        <v>287</v>
      </c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635"/>
      <c r="Q11" s="635"/>
      <c r="R11" s="635"/>
    </row>
    <row r="12" spans="1:19" ht="33" customHeight="1" x14ac:dyDescent="0.25">
      <c r="A12" s="895" t="s">
        <v>259</v>
      </c>
      <c r="B12" s="895"/>
      <c r="C12" s="837" t="s">
        <v>256</v>
      </c>
      <c r="D12" s="615" t="s">
        <v>252</v>
      </c>
      <c r="E12" s="615"/>
      <c r="F12" s="837" t="s">
        <v>2</v>
      </c>
      <c r="G12" s="615" t="s">
        <v>288</v>
      </c>
      <c r="H12" s="903" t="s">
        <v>289</v>
      </c>
      <c r="I12" s="895"/>
      <c r="J12" s="904"/>
      <c r="K12" s="615" t="s">
        <v>290</v>
      </c>
      <c r="L12" s="897"/>
      <c r="M12" s="903" t="s">
        <v>291</v>
      </c>
      <c r="N12" s="904"/>
      <c r="O12" s="615" t="s">
        <v>292</v>
      </c>
      <c r="P12" s="615" t="s">
        <v>293</v>
      </c>
      <c r="Q12" s="897"/>
      <c r="R12" s="898" t="s">
        <v>294</v>
      </c>
    </row>
    <row r="13" spans="1:19" ht="60.75" customHeight="1" x14ac:dyDescent="0.25">
      <c r="A13" s="896"/>
      <c r="B13" s="896"/>
      <c r="C13" s="839"/>
      <c r="D13" s="493" t="s">
        <v>0</v>
      </c>
      <c r="E13" s="493" t="s">
        <v>249</v>
      </c>
      <c r="F13" s="838"/>
      <c r="G13" s="615"/>
      <c r="H13" s="493" t="s">
        <v>0</v>
      </c>
      <c r="I13" s="493" t="s">
        <v>10</v>
      </c>
      <c r="J13" s="493" t="s">
        <v>295</v>
      </c>
      <c r="K13" s="493" t="s">
        <v>296</v>
      </c>
      <c r="L13" s="493" t="s">
        <v>297</v>
      </c>
      <c r="M13" s="493" t="s">
        <v>298</v>
      </c>
      <c r="N13" s="493" t="s">
        <v>299</v>
      </c>
      <c r="O13" s="615"/>
      <c r="P13" s="493" t="s">
        <v>686</v>
      </c>
      <c r="Q13" s="493" t="s">
        <v>687</v>
      </c>
      <c r="R13" s="898"/>
    </row>
    <row r="14" spans="1:19" s="13" customFormat="1" ht="12.75" customHeight="1" x14ac:dyDescent="0.2">
      <c r="A14" s="899">
        <v>1</v>
      </c>
      <c r="B14" s="900"/>
      <c r="C14" s="477">
        <v>2</v>
      </c>
      <c r="D14" s="263">
        <v>3</v>
      </c>
      <c r="E14" s="477">
        <v>4</v>
      </c>
      <c r="F14" s="263">
        <v>5</v>
      </c>
      <c r="G14" s="263">
        <v>6</v>
      </c>
      <c r="H14" s="263">
        <v>7</v>
      </c>
      <c r="I14" s="263">
        <v>8</v>
      </c>
      <c r="J14" s="263">
        <v>9</v>
      </c>
      <c r="K14" s="263">
        <v>10</v>
      </c>
      <c r="L14" s="263">
        <v>11</v>
      </c>
      <c r="M14" s="263">
        <v>12</v>
      </c>
      <c r="N14" s="263">
        <v>13</v>
      </c>
      <c r="O14" s="263">
        <v>14</v>
      </c>
      <c r="P14" s="263">
        <v>15</v>
      </c>
      <c r="Q14" s="263">
        <v>16</v>
      </c>
      <c r="R14" s="263">
        <v>17</v>
      </c>
    </row>
    <row r="15" spans="1:19" ht="15" customHeight="1" x14ac:dyDescent="0.25">
      <c r="A15" s="889" t="s">
        <v>371</v>
      </c>
      <c r="B15" s="890"/>
      <c r="C15" s="494" t="s">
        <v>5</v>
      </c>
      <c r="D15" s="494" t="s">
        <v>5</v>
      </c>
      <c r="E15" s="494" t="s">
        <v>637</v>
      </c>
      <c r="F15" s="261">
        <v>1000</v>
      </c>
      <c r="G15" s="478"/>
      <c r="H15" s="263" t="s">
        <v>5</v>
      </c>
      <c r="I15" s="263" t="s">
        <v>5</v>
      </c>
      <c r="J15" s="263" t="s">
        <v>5</v>
      </c>
      <c r="K15" s="263" t="s">
        <v>5</v>
      </c>
      <c r="L15" s="263" t="s">
        <v>5</v>
      </c>
      <c r="M15" s="263" t="s">
        <v>5</v>
      </c>
      <c r="N15" s="479"/>
      <c r="O15" s="479"/>
      <c r="P15" s="263" t="s">
        <v>5</v>
      </c>
      <c r="Q15" s="263" t="s">
        <v>5</v>
      </c>
      <c r="R15" s="263" t="s">
        <v>5</v>
      </c>
    </row>
    <row r="16" spans="1:19" ht="15" customHeight="1" x14ac:dyDescent="0.25">
      <c r="A16" s="880" t="s">
        <v>236</v>
      </c>
      <c r="B16" s="881"/>
      <c r="C16" s="477"/>
      <c r="D16" s="263"/>
      <c r="E16" s="477"/>
      <c r="F16" s="261">
        <v>1001</v>
      </c>
      <c r="G16" s="478"/>
      <c r="H16" s="478"/>
      <c r="I16" s="478"/>
      <c r="J16" s="478"/>
      <c r="K16" s="478"/>
      <c r="L16" s="478"/>
      <c r="M16" s="478"/>
      <c r="N16" s="479"/>
      <c r="O16" s="479"/>
      <c r="P16" s="478"/>
      <c r="Q16" s="478"/>
      <c r="R16" s="478"/>
    </row>
    <row r="17" spans="1:18" ht="18" customHeight="1" x14ac:dyDescent="0.25">
      <c r="A17" s="508"/>
      <c r="B17" s="495"/>
      <c r="C17" s="477"/>
      <c r="D17" s="477"/>
      <c r="E17" s="477"/>
      <c r="F17" s="261"/>
      <c r="G17" s="478"/>
      <c r="H17" s="478"/>
      <c r="I17" s="478"/>
      <c r="J17" s="478"/>
      <c r="K17" s="478"/>
      <c r="L17" s="478"/>
      <c r="M17" s="478"/>
      <c r="N17" s="479"/>
      <c r="O17" s="479"/>
      <c r="P17" s="478"/>
      <c r="Q17" s="478"/>
      <c r="R17" s="478"/>
    </row>
    <row r="18" spans="1:18" ht="15" customHeight="1" x14ac:dyDescent="0.25">
      <c r="A18" s="889" t="s">
        <v>641</v>
      </c>
      <c r="B18" s="890"/>
      <c r="C18" s="494" t="s">
        <v>5</v>
      </c>
      <c r="D18" s="494" t="s">
        <v>5</v>
      </c>
      <c r="E18" s="494" t="s">
        <v>637</v>
      </c>
      <c r="F18" s="261">
        <v>2000</v>
      </c>
      <c r="G18" s="478"/>
      <c r="H18" s="263" t="s">
        <v>5</v>
      </c>
      <c r="I18" s="263" t="s">
        <v>5</v>
      </c>
      <c r="J18" s="263" t="s">
        <v>5</v>
      </c>
      <c r="K18" s="263" t="s">
        <v>5</v>
      </c>
      <c r="L18" s="263" t="s">
        <v>5</v>
      </c>
      <c r="M18" s="263" t="s">
        <v>5</v>
      </c>
      <c r="N18" s="479"/>
      <c r="O18" s="479"/>
      <c r="P18" s="263" t="s">
        <v>5</v>
      </c>
      <c r="Q18" s="263" t="s">
        <v>5</v>
      </c>
      <c r="R18" s="263" t="s">
        <v>5</v>
      </c>
    </row>
    <row r="19" spans="1:18" ht="15" customHeight="1" x14ac:dyDescent="0.25">
      <c r="A19" s="880" t="s">
        <v>236</v>
      </c>
      <c r="B19" s="881"/>
      <c r="C19" s="477"/>
      <c r="D19" s="477"/>
      <c r="E19" s="477"/>
      <c r="F19" s="261">
        <v>2001</v>
      </c>
      <c r="G19" s="478"/>
      <c r="H19" s="478"/>
      <c r="I19" s="478"/>
      <c r="J19" s="478"/>
      <c r="K19" s="478"/>
      <c r="L19" s="478"/>
      <c r="M19" s="478"/>
      <c r="N19" s="479"/>
      <c r="O19" s="479"/>
      <c r="P19" s="478"/>
      <c r="Q19" s="478"/>
      <c r="R19" s="478"/>
    </row>
    <row r="20" spans="1:18" ht="15" customHeight="1" x14ac:dyDescent="0.25">
      <c r="A20" s="880"/>
      <c r="B20" s="881"/>
      <c r="C20" s="477"/>
      <c r="D20" s="263"/>
      <c r="E20" s="477"/>
      <c r="F20" s="261"/>
      <c r="G20" s="478"/>
      <c r="H20" s="478"/>
      <c r="I20" s="478"/>
      <c r="J20" s="478"/>
      <c r="K20" s="478"/>
      <c r="L20" s="478"/>
      <c r="M20" s="478"/>
      <c r="N20" s="479"/>
      <c r="O20" s="479"/>
      <c r="P20" s="478"/>
      <c r="Q20" s="478"/>
      <c r="R20" s="478"/>
    </row>
    <row r="21" spans="1:18" ht="28.5" customHeight="1" x14ac:dyDescent="0.25">
      <c r="A21" s="889" t="s">
        <v>302</v>
      </c>
      <c r="B21" s="890"/>
      <c r="C21" s="494" t="s">
        <v>5</v>
      </c>
      <c r="D21" s="494" t="s">
        <v>5</v>
      </c>
      <c r="E21" s="494" t="s">
        <v>637</v>
      </c>
      <c r="F21" s="261">
        <v>3000</v>
      </c>
      <c r="G21" s="478"/>
      <c r="H21" s="263" t="s">
        <v>5</v>
      </c>
      <c r="I21" s="263" t="s">
        <v>5</v>
      </c>
      <c r="J21" s="263" t="s">
        <v>5</v>
      </c>
      <c r="K21" s="263" t="s">
        <v>5</v>
      </c>
      <c r="L21" s="263" t="s">
        <v>5</v>
      </c>
      <c r="M21" s="263" t="s">
        <v>5</v>
      </c>
      <c r="N21" s="479"/>
      <c r="O21" s="479"/>
      <c r="P21" s="263" t="s">
        <v>5</v>
      </c>
      <c r="Q21" s="263" t="s">
        <v>5</v>
      </c>
      <c r="R21" s="263" t="s">
        <v>5</v>
      </c>
    </row>
    <row r="22" spans="1:18" ht="15" customHeight="1" x14ac:dyDescent="0.25">
      <c r="A22" s="880" t="s">
        <v>236</v>
      </c>
      <c r="B22" s="881"/>
      <c r="C22" s="477"/>
      <c r="D22" s="477"/>
      <c r="E22" s="477"/>
      <c r="F22" s="261">
        <v>3001</v>
      </c>
      <c r="G22" s="478"/>
      <c r="H22" s="478"/>
      <c r="I22" s="478"/>
      <c r="J22" s="478"/>
      <c r="K22" s="478"/>
      <c r="L22" s="478"/>
      <c r="M22" s="478"/>
      <c r="N22" s="479"/>
      <c r="O22" s="479"/>
      <c r="P22" s="478"/>
      <c r="Q22" s="478"/>
      <c r="R22" s="478"/>
    </row>
    <row r="23" spans="1:18" ht="15" customHeight="1" x14ac:dyDescent="0.25">
      <c r="A23" s="891"/>
      <c r="B23" s="892"/>
      <c r="C23" s="477"/>
      <c r="D23" s="263"/>
      <c r="E23" s="477"/>
      <c r="F23" s="261"/>
      <c r="G23" s="478"/>
      <c r="H23" s="478"/>
      <c r="I23" s="478"/>
      <c r="J23" s="478"/>
      <c r="K23" s="478"/>
      <c r="L23" s="478"/>
      <c r="M23" s="478"/>
      <c r="N23" s="479"/>
      <c r="O23" s="479"/>
      <c r="P23" s="478"/>
      <c r="Q23" s="478"/>
      <c r="R23" s="478"/>
    </row>
    <row r="24" spans="1:18" ht="27" customHeight="1" x14ac:dyDescent="0.25">
      <c r="A24" s="889" t="s">
        <v>238</v>
      </c>
      <c r="B24" s="890"/>
      <c r="C24" s="494" t="s">
        <v>5</v>
      </c>
      <c r="D24" s="494" t="s">
        <v>5</v>
      </c>
      <c r="E24" s="494" t="s">
        <v>5</v>
      </c>
      <c r="F24" s="261">
        <v>4000</v>
      </c>
      <c r="G24" s="478"/>
      <c r="H24" s="263" t="s">
        <v>5</v>
      </c>
      <c r="I24" s="263" t="s">
        <v>5</v>
      </c>
      <c r="J24" s="263" t="s">
        <v>5</v>
      </c>
      <c r="K24" s="263" t="s">
        <v>5</v>
      </c>
      <c r="L24" s="263" t="s">
        <v>5</v>
      </c>
      <c r="M24" s="263" t="s">
        <v>5</v>
      </c>
      <c r="N24" s="479"/>
      <c r="O24" s="479"/>
      <c r="P24" s="263" t="s">
        <v>5</v>
      </c>
      <c r="Q24" s="263" t="s">
        <v>5</v>
      </c>
      <c r="R24" s="263" t="s">
        <v>5</v>
      </c>
    </row>
    <row r="25" spans="1:18" ht="15" customHeight="1" x14ac:dyDescent="0.25">
      <c r="A25" s="880" t="s">
        <v>236</v>
      </c>
      <c r="B25" s="881"/>
      <c r="C25" s="477"/>
      <c r="D25" s="477"/>
      <c r="E25" s="477"/>
      <c r="F25" s="261">
        <v>4001</v>
      </c>
      <c r="G25" s="478"/>
      <c r="H25" s="478"/>
      <c r="I25" s="478"/>
      <c r="J25" s="478"/>
      <c r="K25" s="478"/>
      <c r="L25" s="478"/>
      <c r="M25" s="478"/>
      <c r="N25" s="479"/>
      <c r="O25" s="479"/>
      <c r="P25" s="478"/>
      <c r="Q25" s="478"/>
      <c r="R25" s="478"/>
    </row>
    <row r="26" spans="1:18" ht="15" customHeight="1" x14ac:dyDescent="0.25">
      <c r="A26" s="880"/>
      <c r="B26" s="881"/>
      <c r="C26" s="477"/>
      <c r="D26" s="263"/>
      <c r="E26" s="477"/>
      <c r="F26" s="261"/>
      <c r="G26" s="478"/>
      <c r="H26" s="478"/>
      <c r="I26" s="478"/>
      <c r="J26" s="478"/>
      <c r="K26" s="478"/>
      <c r="L26" s="478"/>
      <c r="M26" s="478"/>
      <c r="N26" s="479"/>
      <c r="O26" s="479"/>
      <c r="P26" s="478"/>
      <c r="Q26" s="478"/>
      <c r="R26" s="478"/>
    </row>
    <row r="27" spans="1:18" ht="29.45" customHeight="1" x14ac:dyDescent="0.25">
      <c r="A27" s="893" t="s">
        <v>319</v>
      </c>
      <c r="B27" s="894"/>
      <c r="C27" s="494" t="s">
        <v>5</v>
      </c>
      <c r="D27" s="494" t="s">
        <v>5</v>
      </c>
      <c r="E27" s="494" t="s">
        <v>5</v>
      </c>
      <c r="F27" s="261">
        <v>5000</v>
      </c>
      <c r="G27" s="478"/>
      <c r="H27" s="263" t="s">
        <v>5</v>
      </c>
      <c r="I27" s="263" t="s">
        <v>5</v>
      </c>
      <c r="J27" s="263" t="s">
        <v>5</v>
      </c>
      <c r="K27" s="263" t="s">
        <v>5</v>
      </c>
      <c r="L27" s="263" t="s">
        <v>5</v>
      </c>
      <c r="M27" s="263" t="s">
        <v>5</v>
      </c>
      <c r="N27" s="479"/>
      <c r="O27" s="479"/>
      <c r="P27" s="263" t="s">
        <v>5</v>
      </c>
      <c r="Q27" s="263" t="s">
        <v>5</v>
      </c>
      <c r="R27" s="263" t="s">
        <v>5</v>
      </c>
    </row>
    <row r="28" spans="1:18" ht="15" customHeight="1" x14ac:dyDescent="0.25">
      <c r="A28" s="880" t="s">
        <v>236</v>
      </c>
      <c r="B28" s="881"/>
      <c r="C28" s="477"/>
      <c r="D28" s="477"/>
      <c r="E28" s="477"/>
      <c r="F28" s="261">
        <v>5001</v>
      </c>
      <c r="G28" s="478"/>
      <c r="H28" s="478"/>
      <c r="I28" s="478"/>
      <c r="J28" s="478"/>
      <c r="K28" s="478"/>
      <c r="L28" s="478"/>
      <c r="M28" s="478"/>
      <c r="N28" s="479"/>
      <c r="O28" s="479"/>
      <c r="P28" s="478"/>
      <c r="Q28" s="478"/>
      <c r="R28" s="478"/>
    </row>
    <row r="29" spans="1:18" ht="15" customHeight="1" x14ac:dyDescent="0.25">
      <c r="A29" s="880"/>
      <c r="B29" s="881"/>
      <c r="C29" s="477"/>
      <c r="D29" s="263"/>
      <c r="E29" s="477"/>
      <c r="F29" s="482"/>
      <c r="G29" s="478"/>
      <c r="H29" s="478"/>
      <c r="I29" s="478"/>
      <c r="J29" s="478"/>
      <c r="K29" s="478"/>
      <c r="L29" s="478"/>
      <c r="M29" s="478"/>
      <c r="N29" s="479"/>
      <c r="O29" s="479"/>
      <c r="P29" s="478"/>
      <c r="Q29" s="478"/>
      <c r="R29" s="478"/>
    </row>
    <row r="30" spans="1:18" ht="63.6" customHeight="1" x14ac:dyDescent="0.25">
      <c r="A30" s="845" t="s">
        <v>150</v>
      </c>
      <c r="B30" s="845"/>
      <c r="C30" s="845"/>
      <c r="D30" s="845"/>
      <c r="E30" s="845"/>
      <c r="F30" s="483">
        <v>9000</v>
      </c>
      <c r="G30" s="195" t="s">
        <v>5</v>
      </c>
      <c r="H30" s="195" t="s">
        <v>5</v>
      </c>
      <c r="I30" s="195" t="s">
        <v>5</v>
      </c>
      <c r="J30" s="195" t="s">
        <v>5</v>
      </c>
      <c r="K30" s="195" t="s">
        <v>5</v>
      </c>
      <c r="L30" s="195" t="s">
        <v>5</v>
      </c>
      <c r="M30" s="195" t="s">
        <v>5</v>
      </c>
      <c r="N30" s="479"/>
      <c r="O30" s="479"/>
      <c r="P30" s="195" t="s">
        <v>5</v>
      </c>
      <c r="Q30" s="195" t="s">
        <v>5</v>
      </c>
      <c r="R30" s="195" t="s">
        <v>5</v>
      </c>
    </row>
    <row r="31" spans="1:18" ht="24.75" customHeight="1" x14ac:dyDescent="0.25">
      <c r="A31" s="635" t="s">
        <v>303</v>
      </c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  <c r="O31" s="635"/>
      <c r="P31" s="635"/>
      <c r="Q31" s="635"/>
      <c r="R31" s="635"/>
    </row>
    <row r="32" spans="1:18" ht="40.5" customHeight="1" x14ac:dyDescent="0.25">
      <c r="A32" s="895" t="s">
        <v>259</v>
      </c>
      <c r="B32" s="895"/>
      <c r="C32" s="837" t="s">
        <v>256</v>
      </c>
      <c r="D32" s="615" t="s">
        <v>252</v>
      </c>
      <c r="E32" s="615"/>
      <c r="F32" s="615" t="s">
        <v>2</v>
      </c>
      <c r="G32" s="615" t="s">
        <v>304</v>
      </c>
      <c r="H32" s="615" t="s">
        <v>289</v>
      </c>
      <c r="I32" s="615"/>
      <c r="J32" s="615"/>
      <c r="K32" s="615" t="s">
        <v>305</v>
      </c>
      <c r="L32" s="615" t="s">
        <v>291</v>
      </c>
      <c r="M32" s="615"/>
      <c r="N32" s="615"/>
      <c r="O32" s="615" t="s">
        <v>306</v>
      </c>
      <c r="P32" s="615" t="s">
        <v>307</v>
      </c>
      <c r="Q32" s="897"/>
      <c r="R32" s="898" t="s">
        <v>294</v>
      </c>
    </row>
    <row r="33" spans="1:18" ht="60.75" customHeight="1" x14ac:dyDescent="0.25">
      <c r="A33" s="896"/>
      <c r="B33" s="896"/>
      <c r="C33" s="839"/>
      <c r="D33" s="493" t="s">
        <v>0</v>
      </c>
      <c r="E33" s="263" t="s">
        <v>249</v>
      </c>
      <c r="F33" s="615"/>
      <c r="G33" s="615"/>
      <c r="H33" s="263" t="s">
        <v>0</v>
      </c>
      <c r="I33" s="263" t="s">
        <v>10</v>
      </c>
      <c r="J33" s="263" t="s">
        <v>295</v>
      </c>
      <c r="K33" s="615"/>
      <c r="L33" s="263" t="s">
        <v>308</v>
      </c>
      <c r="M33" s="263" t="s">
        <v>309</v>
      </c>
      <c r="N33" s="263" t="s">
        <v>310</v>
      </c>
      <c r="O33" s="615"/>
      <c r="P33" s="263" t="s">
        <v>686</v>
      </c>
      <c r="Q33" s="263" t="s">
        <v>687</v>
      </c>
      <c r="R33" s="898"/>
    </row>
    <row r="34" spans="1:18" s="13" customFormat="1" ht="12.75" x14ac:dyDescent="0.2">
      <c r="A34" s="899">
        <v>1</v>
      </c>
      <c r="B34" s="900"/>
      <c r="C34" s="477">
        <v>2</v>
      </c>
      <c r="D34" s="263">
        <v>3</v>
      </c>
      <c r="E34" s="263">
        <v>4</v>
      </c>
      <c r="F34" s="493">
        <v>5</v>
      </c>
      <c r="G34" s="493">
        <v>6</v>
      </c>
      <c r="H34" s="493">
        <v>7</v>
      </c>
      <c r="I34" s="493">
        <v>8</v>
      </c>
      <c r="J34" s="493">
        <v>9</v>
      </c>
      <c r="K34" s="493">
        <v>10</v>
      </c>
      <c r="L34" s="493">
        <v>11</v>
      </c>
      <c r="M34" s="493">
        <v>12</v>
      </c>
      <c r="N34" s="493">
        <v>13</v>
      </c>
      <c r="O34" s="493">
        <v>14</v>
      </c>
      <c r="P34" s="493">
        <v>15</v>
      </c>
      <c r="Q34" s="493">
        <v>16</v>
      </c>
      <c r="R34" s="496">
        <v>17</v>
      </c>
    </row>
    <row r="35" spans="1:18" ht="15" customHeight="1" x14ac:dyDescent="0.25">
      <c r="A35" s="889" t="s">
        <v>371</v>
      </c>
      <c r="B35" s="890"/>
      <c r="C35" s="494" t="s">
        <v>5</v>
      </c>
      <c r="D35" s="494" t="s">
        <v>5</v>
      </c>
      <c r="E35" s="494" t="s">
        <v>5</v>
      </c>
      <c r="F35" s="261">
        <v>1000</v>
      </c>
      <c r="G35" s="478"/>
      <c r="H35" s="512" t="s">
        <v>5</v>
      </c>
      <c r="I35" s="512" t="s">
        <v>5</v>
      </c>
      <c r="J35" s="512" t="s">
        <v>5</v>
      </c>
      <c r="K35" s="512" t="s">
        <v>5</v>
      </c>
      <c r="L35" s="512" t="s">
        <v>5</v>
      </c>
      <c r="M35" s="479"/>
      <c r="N35" s="479"/>
      <c r="O35" s="479"/>
      <c r="P35" s="512" t="s">
        <v>5</v>
      </c>
      <c r="Q35" s="512" t="s">
        <v>5</v>
      </c>
      <c r="R35" s="512" t="s">
        <v>5</v>
      </c>
    </row>
    <row r="36" spans="1:18" ht="15" customHeight="1" x14ac:dyDescent="0.25">
      <c r="A36" s="880" t="s">
        <v>236</v>
      </c>
      <c r="B36" s="881"/>
      <c r="C36" s="477"/>
      <c r="D36" s="263"/>
      <c r="E36" s="477"/>
      <c r="F36" s="261">
        <v>1001</v>
      </c>
      <c r="G36" s="478"/>
      <c r="H36" s="478"/>
      <c r="I36" s="478"/>
      <c r="J36" s="478"/>
      <c r="K36" s="478"/>
      <c r="L36" s="478"/>
      <c r="M36" s="479"/>
      <c r="N36" s="479"/>
      <c r="O36" s="479"/>
      <c r="P36" s="478"/>
      <c r="Q36" s="478"/>
      <c r="R36" s="478"/>
    </row>
    <row r="37" spans="1:18" ht="15" customHeight="1" x14ac:dyDescent="0.25">
      <c r="A37" s="889" t="s">
        <v>641</v>
      </c>
      <c r="B37" s="890"/>
      <c r="C37" s="494" t="s">
        <v>5</v>
      </c>
      <c r="D37" s="494" t="s">
        <v>5</v>
      </c>
      <c r="E37" s="494" t="s">
        <v>5</v>
      </c>
      <c r="F37" s="261">
        <v>2000</v>
      </c>
      <c r="G37" s="478"/>
      <c r="H37" s="512" t="s">
        <v>5</v>
      </c>
      <c r="I37" s="512" t="s">
        <v>5</v>
      </c>
      <c r="J37" s="512" t="s">
        <v>5</v>
      </c>
      <c r="K37" s="512" t="s">
        <v>5</v>
      </c>
      <c r="L37" s="512" t="s">
        <v>5</v>
      </c>
      <c r="M37" s="479"/>
      <c r="N37" s="479"/>
      <c r="O37" s="479"/>
      <c r="P37" s="512" t="s">
        <v>5</v>
      </c>
      <c r="Q37" s="512" t="s">
        <v>5</v>
      </c>
      <c r="R37" s="512" t="s">
        <v>5</v>
      </c>
    </row>
    <row r="38" spans="1:18" ht="15" customHeight="1" x14ac:dyDescent="0.25">
      <c r="A38" s="880" t="s">
        <v>236</v>
      </c>
      <c r="B38" s="881"/>
      <c r="C38" s="477"/>
      <c r="D38" s="263"/>
      <c r="E38" s="477"/>
      <c r="F38" s="261">
        <v>2001</v>
      </c>
      <c r="G38" s="478"/>
      <c r="H38" s="478"/>
      <c r="I38" s="478"/>
      <c r="J38" s="478"/>
      <c r="K38" s="478"/>
      <c r="L38" s="478"/>
      <c r="M38" s="479"/>
      <c r="N38" s="479"/>
      <c r="O38" s="479"/>
      <c r="P38" s="478"/>
      <c r="Q38" s="478"/>
      <c r="R38" s="478"/>
    </row>
    <row r="39" spans="1:18" ht="15" customHeight="1" x14ac:dyDescent="0.25">
      <c r="A39" s="880"/>
      <c r="B39" s="881"/>
      <c r="C39" s="477"/>
      <c r="D39" s="263"/>
      <c r="E39" s="477"/>
      <c r="F39" s="261"/>
      <c r="G39" s="478"/>
      <c r="H39" s="478"/>
      <c r="I39" s="478"/>
      <c r="J39" s="478"/>
      <c r="K39" s="478"/>
      <c r="L39" s="478"/>
      <c r="M39" s="479"/>
      <c r="N39" s="479"/>
      <c r="O39" s="479"/>
      <c r="P39" s="478"/>
      <c r="Q39" s="478"/>
      <c r="R39" s="478"/>
    </row>
    <row r="40" spans="1:18" ht="28.5" customHeight="1" x14ac:dyDescent="0.25">
      <c r="A40" s="889" t="s">
        <v>302</v>
      </c>
      <c r="B40" s="890"/>
      <c r="C40" s="494" t="s">
        <v>5</v>
      </c>
      <c r="D40" s="494" t="s">
        <v>5</v>
      </c>
      <c r="E40" s="494" t="s">
        <v>5</v>
      </c>
      <c r="F40" s="261">
        <v>3000</v>
      </c>
      <c r="G40" s="478"/>
      <c r="H40" s="512" t="s">
        <v>5</v>
      </c>
      <c r="I40" s="512" t="s">
        <v>5</v>
      </c>
      <c r="J40" s="512" t="s">
        <v>5</v>
      </c>
      <c r="K40" s="512" t="s">
        <v>5</v>
      </c>
      <c r="L40" s="512" t="s">
        <v>5</v>
      </c>
      <c r="M40" s="479"/>
      <c r="N40" s="479"/>
      <c r="O40" s="479"/>
      <c r="P40" s="512" t="s">
        <v>5</v>
      </c>
      <c r="Q40" s="512" t="s">
        <v>5</v>
      </c>
      <c r="R40" s="512" t="s">
        <v>5</v>
      </c>
    </row>
    <row r="41" spans="1:18" ht="15" customHeight="1" x14ac:dyDescent="0.25">
      <c r="A41" s="880" t="s">
        <v>236</v>
      </c>
      <c r="B41" s="881"/>
      <c r="C41" s="477"/>
      <c r="D41" s="263"/>
      <c r="E41" s="477"/>
      <c r="F41" s="261">
        <v>3001</v>
      </c>
      <c r="G41" s="478"/>
      <c r="H41" s="478"/>
      <c r="I41" s="478"/>
      <c r="J41" s="478"/>
      <c r="K41" s="478"/>
      <c r="L41" s="478"/>
      <c r="M41" s="479"/>
      <c r="N41" s="479"/>
      <c r="O41" s="479"/>
      <c r="P41" s="478"/>
      <c r="Q41" s="478"/>
      <c r="R41" s="478"/>
    </row>
    <row r="42" spans="1:18" ht="15" customHeight="1" x14ac:dyDescent="0.25">
      <c r="A42" s="891"/>
      <c r="B42" s="892"/>
      <c r="C42" s="477"/>
      <c r="D42" s="263"/>
      <c r="E42" s="477"/>
      <c r="F42" s="261"/>
      <c r="G42" s="478"/>
      <c r="H42" s="478"/>
      <c r="I42" s="478"/>
      <c r="J42" s="478"/>
      <c r="K42" s="478"/>
      <c r="L42" s="478"/>
      <c r="M42" s="479"/>
      <c r="N42" s="479"/>
      <c r="O42" s="479"/>
      <c r="P42" s="478"/>
      <c r="Q42" s="478"/>
      <c r="R42" s="478"/>
    </row>
    <row r="43" spans="1:18" ht="29.25" customHeight="1" x14ac:dyDescent="0.25">
      <c r="A43" s="889" t="s">
        <v>238</v>
      </c>
      <c r="B43" s="890"/>
      <c r="C43" s="494" t="s">
        <v>5</v>
      </c>
      <c r="D43" s="494" t="s">
        <v>5</v>
      </c>
      <c r="E43" s="494" t="s">
        <v>5</v>
      </c>
      <c r="F43" s="261">
        <v>4000</v>
      </c>
      <c r="G43" s="478"/>
      <c r="H43" s="512" t="s">
        <v>5</v>
      </c>
      <c r="I43" s="512" t="s">
        <v>5</v>
      </c>
      <c r="J43" s="512" t="s">
        <v>5</v>
      </c>
      <c r="K43" s="512" t="s">
        <v>5</v>
      </c>
      <c r="L43" s="512" t="s">
        <v>5</v>
      </c>
      <c r="M43" s="479"/>
      <c r="N43" s="479"/>
      <c r="O43" s="479"/>
      <c r="P43" s="512" t="s">
        <v>5</v>
      </c>
      <c r="Q43" s="512" t="s">
        <v>5</v>
      </c>
      <c r="R43" s="512" t="s">
        <v>5</v>
      </c>
    </row>
    <row r="44" spans="1:18" ht="15" customHeight="1" x14ac:dyDescent="0.25">
      <c r="A44" s="880" t="s">
        <v>236</v>
      </c>
      <c r="B44" s="881"/>
      <c r="C44" s="477"/>
      <c r="D44" s="263"/>
      <c r="E44" s="477"/>
      <c r="F44" s="261">
        <v>4001</v>
      </c>
      <c r="G44" s="478"/>
      <c r="H44" s="478"/>
      <c r="I44" s="478"/>
      <c r="J44" s="478"/>
      <c r="K44" s="478"/>
      <c r="L44" s="478"/>
      <c r="M44" s="479"/>
      <c r="N44" s="479"/>
      <c r="O44" s="479"/>
      <c r="P44" s="478"/>
      <c r="Q44" s="478"/>
      <c r="R44" s="478"/>
    </row>
    <row r="45" spans="1:18" ht="15" customHeight="1" x14ac:dyDescent="0.25">
      <c r="A45" s="880"/>
      <c r="B45" s="881"/>
      <c r="C45" s="477"/>
      <c r="D45" s="263"/>
      <c r="E45" s="477"/>
      <c r="F45" s="261"/>
      <c r="G45" s="478"/>
      <c r="H45" s="478"/>
      <c r="I45" s="478"/>
      <c r="J45" s="478"/>
      <c r="K45" s="478"/>
      <c r="L45" s="478"/>
      <c r="M45" s="479"/>
      <c r="N45" s="479"/>
      <c r="O45" s="479"/>
      <c r="P45" s="478"/>
      <c r="Q45" s="478"/>
      <c r="R45" s="478"/>
    </row>
    <row r="46" spans="1:18" ht="34.15" customHeight="1" x14ac:dyDescent="0.25">
      <c r="A46" s="893" t="s">
        <v>319</v>
      </c>
      <c r="B46" s="894"/>
      <c r="C46" s="494" t="s">
        <v>5</v>
      </c>
      <c r="D46" s="494" t="s">
        <v>5</v>
      </c>
      <c r="E46" s="494" t="s">
        <v>5</v>
      </c>
      <c r="F46" s="261">
        <v>5000</v>
      </c>
      <c r="G46" s="478"/>
      <c r="H46" s="512" t="s">
        <v>5</v>
      </c>
      <c r="I46" s="512" t="s">
        <v>5</v>
      </c>
      <c r="J46" s="512" t="s">
        <v>5</v>
      </c>
      <c r="K46" s="512" t="s">
        <v>5</v>
      </c>
      <c r="L46" s="512" t="s">
        <v>5</v>
      </c>
      <c r="M46" s="479"/>
      <c r="N46" s="479"/>
      <c r="O46" s="479"/>
      <c r="P46" s="512" t="s">
        <v>5</v>
      </c>
      <c r="Q46" s="512" t="s">
        <v>5</v>
      </c>
      <c r="R46" s="512" t="s">
        <v>5</v>
      </c>
    </row>
    <row r="47" spans="1:18" ht="15" customHeight="1" x14ac:dyDescent="0.25">
      <c r="A47" s="880" t="s">
        <v>236</v>
      </c>
      <c r="B47" s="881"/>
      <c r="C47" s="477"/>
      <c r="D47" s="263"/>
      <c r="E47" s="477"/>
      <c r="F47" s="261">
        <v>5001</v>
      </c>
      <c r="G47" s="478"/>
      <c r="H47" s="478"/>
      <c r="I47" s="478"/>
      <c r="J47" s="478"/>
      <c r="K47" s="478"/>
      <c r="L47" s="478"/>
      <c r="M47" s="479"/>
      <c r="N47" s="479"/>
      <c r="O47" s="479"/>
      <c r="P47" s="478"/>
      <c r="Q47" s="478"/>
      <c r="R47" s="478"/>
    </row>
    <row r="48" spans="1:18" ht="15" customHeight="1" x14ac:dyDescent="0.25">
      <c r="A48" s="880"/>
      <c r="B48" s="881"/>
      <c r="C48" s="477"/>
      <c r="D48" s="263"/>
      <c r="E48" s="477"/>
      <c r="F48" s="482"/>
      <c r="G48" s="478"/>
      <c r="H48" s="478"/>
      <c r="I48" s="478"/>
      <c r="J48" s="478"/>
      <c r="K48" s="478"/>
      <c r="L48" s="478"/>
      <c r="M48" s="479"/>
      <c r="N48" s="479"/>
      <c r="O48" s="479"/>
      <c r="P48" s="478"/>
      <c r="Q48" s="478"/>
      <c r="R48" s="478"/>
    </row>
    <row r="49" spans="1:18" ht="48" customHeight="1" x14ac:dyDescent="0.25">
      <c r="A49" s="845" t="s">
        <v>150</v>
      </c>
      <c r="B49" s="845"/>
      <c r="C49" s="845"/>
      <c r="D49" s="845"/>
      <c r="E49" s="845"/>
      <c r="F49" s="483">
        <v>9000</v>
      </c>
      <c r="G49" s="512" t="s">
        <v>5</v>
      </c>
      <c r="H49" s="512" t="s">
        <v>5</v>
      </c>
      <c r="I49" s="512" t="s">
        <v>5</v>
      </c>
      <c r="J49" s="512" t="s">
        <v>5</v>
      </c>
      <c r="K49" s="512" t="s">
        <v>5</v>
      </c>
      <c r="L49" s="512" t="s">
        <v>5</v>
      </c>
      <c r="M49" s="479"/>
      <c r="N49" s="479"/>
      <c r="O49" s="479"/>
      <c r="P49" s="512" t="s">
        <v>5</v>
      </c>
      <c r="Q49" s="512" t="s">
        <v>5</v>
      </c>
      <c r="R49" s="512" t="s">
        <v>5</v>
      </c>
    </row>
    <row r="50" spans="1:18" ht="6" customHeight="1" x14ac:dyDescent="0.25">
      <c r="A50" s="497"/>
      <c r="B50" s="497"/>
      <c r="C50" s="497"/>
      <c r="D50" s="497"/>
      <c r="E50" s="497"/>
      <c r="F50" s="498"/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</row>
    <row r="51" spans="1:18" ht="39" x14ac:dyDescent="0.25">
      <c r="A51" s="509" t="s">
        <v>203</v>
      </c>
      <c r="B51" s="882"/>
      <c r="C51" s="882"/>
      <c r="D51" s="882"/>
      <c r="F51" s="500"/>
      <c r="G51" s="501"/>
      <c r="H51" s="502"/>
      <c r="J51" s="883"/>
      <c r="K51" s="883"/>
      <c r="L51" s="883"/>
    </row>
    <row r="52" spans="1:18" x14ac:dyDescent="0.25">
      <c r="A52" s="510"/>
      <c r="B52" s="884" t="s">
        <v>196</v>
      </c>
      <c r="C52" s="884"/>
      <c r="D52" s="884"/>
      <c r="E52" s="503"/>
      <c r="F52" s="885" t="s">
        <v>197</v>
      </c>
      <c r="G52" s="885"/>
      <c r="H52" s="885"/>
      <c r="I52" s="503"/>
      <c r="J52" s="884" t="s">
        <v>198</v>
      </c>
      <c r="K52" s="884"/>
      <c r="L52" s="884"/>
    </row>
    <row r="53" spans="1:18" x14ac:dyDescent="0.25">
      <c r="A53" s="510" t="s">
        <v>199</v>
      </c>
      <c r="B53" s="887"/>
      <c r="C53" s="887"/>
      <c r="D53" s="887"/>
      <c r="E53" s="503"/>
      <c r="F53" s="888"/>
      <c r="G53" s="888"/>
      <c r="H53" s="888"/>
      <c r="I53" s="503"/>
      <c r="J53" s="888"/>
      <c r="K53" s="888"/>
      <c r="L53" s="888"/>
    </row>
    <row r="54" spans="1:18" x14ac:dyDescent="0.25">
      <c r="A54" s="511"/>
      <c r="B54" s="884" t="s">
        <v>196</v>
      </c>
      <c r="C54" s="884"/>
      <c r="D54" s="884"/>
      <c r="E54" s="503"/>
      <c r="F54" s="885" t="s">
        <v>200</v>
      </c>
      <c r="G54" s="885"/>
      <c r="H54" s="885"/>
      <c r="I54" s="503"/>
      <c r="J54" s="884" t="s">
        <v>201</v>
      </c>
      <c r="K54" s="884"/>
      <c r="L54" s="884"/>
    </row>
    <row r="55" spans="1:18" x14ac:dyDescent="0.25">
      <c r="A55" s="510" t="s">
        <v>202</v>
      </c>
      <c r="B55" s="504"/>
      <c r="C55" s="505"/>
      <c r="D55" s="505"/>
      <c r="E55" s="506"/>
      <c r="F55" s="507"/>
      <c r="G55" s="505"/>
      <c r="H55" s="507"/>
    </row>
    <row r="56" spans="1:18" x14ac:dyDescent="0.25">
      <c r="A56" s="842" t="s">
        <v>311</v>
      </c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42"/>
      <c r="O56" s="842"/>
      <c r="P56" s="842"/>
      <c r="Q56" s="842"/>
      <c r="R56" s="842"/>
    </row>
    <row r="57" spans="1:18" ht="24.75" customHeight="1" x14ac:dyDescent="0.25">
      <c r="A57" s="842" t="s">
        <v>312</v>
      </c>
      <c r="B57" s="886"/>
      <c r="C57" s="886"/>
      <c r="D57" s="886"/>
      <c r="E57" s="886"/>
      <c r="F57" s="886"/>
      <c r="G57" s="886"/>
      <c r="H57" s="886"/>
      <c r="I57" s="886"/>
      <c r="J57" s="886"/>
      <c r="K57" s="886"/>
      <c r="L57" s="886"/>
      <c r="M57" s="886"/>
      <c r="N57" s="886"/>
      <c r="O57" s="886"/>
      <c r="P57" s="886"/>
      <c r="Q57" s="886"/>
      <c r="R57" s="886"/>
    </row>
  </sheetData>
  <mergeCells count="82">
    <mergeCell ref="A1:R1"/>
    <mergeCell ref="F3:N3"/>
    <mergeCell ref="P5:Q5"/>
    <mergeCell ref="A7:C7"/>
    <mergeCell ref="A8:C8"/>
    <mergeCell ref="D8:O8"/>
    <mergeCell ref="D7:P7"/>
    <mergeCell ref="R6:S6"/>
    <mergeCell ref="R7:S7"/>
    <mergeCell ref="A14:B14"/>
    <mergeCell ref="A9:C9"/>
    <mergeCell ref="A10:C10"/>
    <mergeCell ref="A11:R11"/>
    <mergeCell ref="A12:B13"/>
    <mergeCell ref="C12:C13"/>
    <mergeCell ref="D12:E12"/>
    <mergeCell ref="F12:F13"/>
    <mergeCell ref="G12:G13"/>
    <mergeCell ref="H12:J12"/>
    <mergeCell ref="K12:L12"/>
    <mergeCell ref="M12:N12"/>
    <mergeCell ref="O12:O13"/>
    <mergeCell ref="P12:Q12"/>
    <mergeCell ref="R12:R13"/>
    <mergeCell ref="D9:O9"/>
    <mergeCell ref="A29:B29"/>
    <mergeCell ref="A30:E30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1:R31"/>
    <mergeCell ref="A32:B33"/>
    <mergeCell ref="C32:C33"/>
    <mergeCell ref="D32:E32"/>
    <mergeCell ref="F32:F33"/>
    <mergeCell ref="G32:G33"/>
    <mergeCell ref="H32:J32"/>
    <mergeCell ref="K32:K33"/>
    <mergeCell ref="L32:N32"/>
    <mergeCell ref="O32:O33"/>
    <mergeCell ref="P32:Q32"/>
    <mergeCell ref="R32:R33"/>
    <mergeCell ref="A34:B34"/>
    <mergeCell ref="A35:B35"/>
    <mergeCell ref="B52:D52"/>
    <mergeCell ref="F52:H52"/>
    <mergeCell ref="J52:L52"/>
    <mergeCell ref="A56:R56"/>
    <mergeCell ref="A57:R57"/>
    <mergeCell ref="B53:D53"/>
    <mergeCell ref="F53:H53"/>
    <mergeCell ref="J53:L53"/>
    <mergeCell ref="B54:D54"/>
    <mergeCell ref="F54:H54"/>
    <mergeCell ref="J54:L54"/>
    <mergeCell ref="R9:S9"/>
    <mergeCell ref="A48:B48"/>
    <mergeCell ref="A49:E49"/>
    <mergeCell ref="B51:D51"/>
    <mergeCell ref="J51:L51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</mergeCells>
  <pageMargins left="0.70866141732283472" right="0.39370078740157483" top="0.59055118110236227" bottom="0.39370078740157483" header="0.15748031496062992" footer="0"/>
  <pageSetup paperSize="9" scale="60" firstPageNumber="12" fitToHeight="0" orientation="landscape" useFirstPageNumber="1" r:id="rId1"/>
  <headerFooter>
    <oddHeader>&amp;C&amp;"Times New Roman,обычный"&amp;P</oddHeader>
  </headerFooter>
  <rowBreaks count="1" manualBreakCount="1">
    <brk id="30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79998168889431442"/>
    <pageSetUpPr fitToPage="1"/>
  </sheetPr>
  <dimension ref="B1:R36"/>
  <sheetViews>
    <sheetView showGridLines="0" view="pageBreakPreview" zoomScaleNormal="100" zoomScaleSheetLayoutView="100" workbookViewId="0">
      <selection activeCell="D7" sqref="D7:N7"/>
    </sheetView>
  </sheetViews>
  <sheetFormatPr defaultRowHeight="15" x14ac:dyDescent="0.25"/>
  <cols>
    <col min="1" max="1" width="1.140625" customWidth="1"/>
    <col min="2" max="2" width="24" customWidth="1"/>
    <col min="3" max="3" width="5.42578125" customWidth="1"/>
    <col min="4" max="4" width="8.28515625" customWidth="1"/>
    <col min="5" max="5" width="12.7109375" customWidth="1"/>
    <col min="6" max="6" width="11.140625" customWidth="1"/>
    <col min="7" max="7" width="7" customWidth="1"/>
    <col min="8" max="8" width="12" customWidth="1"/>
    <col min="9" max="9" width="12.85546875" customWidth="1"/>
    <col min="10" max="10" width="8.5703125" customWidth="1"/>
    <col min="11" max="12" width="9.140625" customWidth="1"/>
    <col min="13" max="13" width="10.140625" customWidth="1"/>
    <col min="14" max="14" width="17.7109375" customWidth="1"/>
    <col min="15" max="16" width="14.28515625" customWidth="1"/>
    <col min="17" max="17" width="18.85546875" customWidth="1"/>
    <col min="18" max="18" width="0.140625" customWidth="1"/>
  </cols>
  <sheetData>
    <row r="1" spans="2:18" ht="27" customHeight="1" x14ac:dyDescent="0.25">
      <c r="B1" s="660" t="s">
        <v>313</v>
      </c>
      <c r="C1" s="661"/>
      <c r="D1" s="661"/>
      <c r="E1" s="661"/>
      <c r="F1" s="661"/>
      <c r="G1" s="661"/>
      <c r="H1" s="906"/>
      <c r="I1" s="906"/>
      <c r="J1" s="906"/>
      <c r="K1" s="906"/>
      <c r="L1" s="906"/>
      <c r="M1" s="906"/>
      <c r="N1" s="906"/>
      <c r="O1" s="906"/>
      <c r="P1" s="906"/>
      <c r="Q1" s="906"/>
    </row>
    <row r="2" spans="2:18" ht="5.25" customHeight="1" x14ac:dyDescent="0.25">
      <c r="B2" s="160"/>
      <c r="C2" s="160"/>
      <c r="D2" s="160"/>
      <c r="E2" s="160"/>
      <c r="F2" s="160"/>
      <c r="G2" s="160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2:18" ht="15.75" thickBot="1" x14ac:dyDescent="0.3">
      <c r="B3" s="155"/>
      <c r="C3" s="155"/>
      <c r="D3" s="155"/>
      <c r="E3" s="155"/>
      <c r="F3" s="155"/>
      <c r="G3" s="155"/>
      <c r="H3" s="155"/>
      <c r="I3" s="155"/>
      <c r="J3" s="155"/>
      <c r="K3" s="12"/>
      <c r="L3" s="12"/>
      <c r="M3" s="12"/>
      <c r="N3" s="12"/>
      <c r="O3" s="156"/>
      <c r="P3" s="12"/>
      <c r="Q3" s="157" t="s">
        <v>27</v>
      </c>
    </row>
    <row r="4" spans="2:18" x14ac:dyDescent="0.25">
      <c r="B4" s="158"/>
      <c r="C4" s="158"/>
      <c r="D4" s="158"/>
      <c r="E4" s="912" t="s">
        <v>662</v>
      </c>
      <c r="F4" s="912"/>
      <c r="G4" s="912"/>
      <c r="H4" s="912"/>
      <c r="I4" s="912"/>
      <c r="J4" s="912"/>
      <c r="K4" s="912"/>
      <c r="L4" s="912"/>
      <c r="M4" s="912"/>
      <c r="N4" s="912"/>
      <c r="O4" s="913" t="s">
        <v>28</v>
      </c>
      <c r="P4" s="914"/>
      <c r="Q4" s="472" t="s">
        <v>649</v>
      </c>
    </row>
    <row r="5" spans="2:18" x14ac:dyDescent="0.25">
      <c r="B5" s="162"/>
      <c r="C5" s="162"/>
      <c r="D5" s="162"/>
      <c r="E5" s="162"/>
      <c r="F5" s="162"/>
      <c r="G5" s="162"/>
      <c r="H5" s="162"/>
      <c r="I5" s="162"/>
      <c r="J5" s="162"/>
      <c r="K5" s="12"/>
      <c r="L5" s="12"/>
      <c r="M5" s="12"/>
      <c r="N5" s="12"/>
      <c r="O5" s="913" t="s">
        <v>26</v>
      </c>
      <c r="P5" s="914"/>
      <c r="Q5" s="473"/>
    </row>
    <row r="6" spans="2:18" x14ac:dyDescent="0.25">
      <c r="B6" s="155"/>
      <c r="C6" s="155"/>
      <c r="D6" s="155"/>
      <c r="E6" s="155"/>
      <c r="F6" s="155"/>
      <c r="G6" s="155"/>
      <c r="H6" s="155"/>
      <c r="I6" s="155"/>
      <c r="J6" s="155"/>
      <c r="K6" s="12"/>
      <c r="L6" s="12"/>
      <c r="M6" s="12"/>
      <c r="N6" s="12"/>
      <c r="O6" s="913" t="s">
        <v>10</v>
      </c>
      <c r="P6" s="914"/>
      <c r="Q6" s="868" t="s">
        <v>700</v>
      </c>
      <c r="R6" s="869"/>
    </row>
    <row r="7" spans="2:18" x14ac:dyDescent="0.25">
      <c r="B7" s="915" t="s">
        <v>23</v>
      </c>
      <c r="C7" s="915"/>
      <c r="D7" s="910" t="s">
        <v>699</v>
      </c>
      <c r="E7" s="910"/>
      <c r="F7" s="910"/>
      <c r="G7" s="910"/>
      <c r="H7" s="910"/>
      <c r="I7" s="910"/>
      <c r="J7" s="910"/>
      <c r="K7" s="910"/>
      <c r="L7" s="910"/>
      <c r="M7" s="910"/>
      <c r="N7" s="910"/>
      <c r="O7" s="913" t="s">
        <v>16</v>
      </c>
      <c r="P7" s="914"/>
      <c r="Q7" s="729" t="s">
        <v>701</v>
      </c>
      <c r="R7" s="730"/>
    </row>
    <row r="8" spans="2:18" ht="27" customHeight="1" x14ac:dyDescent="0.25">
      <c r="B8" s="915" t="s">
        <v>43</v>
      </c>
      <c r="C8" s="915"/>
      <c r="D8" s="911" t="s">
        <v>646</v>
      </c>
      <c r="E8" s="911"/>
      <c r="F8" s="911"/>
      <c r="G8" s="911"/>
      <c r="H8" s="911"/>
      <c r="I8" s="911"/>
      <c r="J8" s="911"/>
      <c r="K8" s="911"/>
      <c r="L8" s="911"/>
      <c r="M8" s="911"/>
      <c r="N8" s="911"/>
      <c r="O8" s="913" t="s">
        <v>158</v>
      </c>
      <c r="P8" s="914"/>
      <c r="Q8" s="473">
        <v>250</v>
      </c>
    </row>
    <row r="9" spans="2:18" ht="15" customHeight="1" x14ac:dyDescent="0.25">
      <c r="B9" s="915" t="s">
        <v>25</v>
      </c>
      <c r="C9" s="915"/>
      <c r="D9" s="911" t="s">
        <v>674</v>
      </c>
      <c r="E9" s="911"/>
      <c r="F9" s="911"/>
      <c r="G9" s="911"/>
      <c r="H9" s="911"/>
      <c r="I9" s="911"/>
      <c r="J9" s="911"/>
      <c r="K9" s="911"/>
      <c r="L9" s="911"/>
      <c r="M9" s="911"/>
      <c r="N9" s="911"/>
      <c r="O9" s="913" t="s">
        <v>286</v>
      </c>
      <c r="P9" s="914"/>
      <c r="Q9" s="695" t="s">
        <v>675</v>
      </c>
      <c r="R9" s="696"/>
    </row>
    <row r="10" spans="2:18" ht="15.75" thickBot="1" x14ac:dyDescent="0.3">
      <c r="B10" s="916" t="s">
        <v>12</v>
      </c>
      <c r="C10" s="916"/>
      <c r="D10" s="158"/>
      <c r="E10" s="158"/>
      <c r="F10" s="158"/>
      <c r="G10" s="158"/>
      <c r="H10" s="12"/>
      <c r="I10" s="12"/>
      <c r="J10" s="12"/>
      <c r="K10" s="12"/>
      <c r="L10" s="12"/>
      <c r="M10" s="12"/>
      <c r="N10" s="12"/>
      <c r="O10" s="917"/>
      <c r="P10" s="918"/>
      <c r="Q10" s="474"/>
    </row>
    <row r="11" spans="2:18" x14ac:dyDescent="0.25">
      <c r="B11" s="147"/>
      <c r="C11" s="147"/>
      <c r="D11" s="147"/>
      <c r="E11" s="147"/>
      <c r="F11" s="147"/>
      <c r="G11" s="147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2:18" ht="32.25" customHeight="1" x14ac:dyDescent="0.25">
      <c r="B12" s="640" t="s">
        <v>259</v>
      </c>
      <c r="C12" s="640"/>
      <c r="D12" s="630" t="s">
        <v>256</v>
      </c>
      <c r="E12" s="646" t="s">
        <v>252</v>
      </c>
      <c r="F12" s="648"/>
      <c r="G12" s="630" t="s">
        <v>2</v>
      </c>
      <c r="H12" s="667" t="s">
        <v>314</v>
      </c>
      <c r="I12" s="650" t="s">
        <v>315</v>
      </c>
      <c r="J12" s="640"/>
      <c r="K12" s="641"/>
      <c r="L12" s="667" t="s">
        <v>290</v>
      </c>
      <c r="M12" s="858"/>
      <c r="N12" s="667" t="s">
        <v>316</v>
      </c>
      <c r="O12" s="667" t="s">
        <v>307</v>
      </c>
      <c r="P12" s="858"/>
      <c r="Q12" s="646" t="s">
        <v>317</v>
      </c>
    </row>
    <row r="13" spans="2:18" ht="54" customHeight="1" x14ac:dyDescent="0.25">
      <c r="B13" s="644"/>
      <c r="C13" s="644"/>
      <c r="D13" s="632"/>
      <c r="E13" s="25" t="s">
        <v>0</v>
      </c>
      <c r="F13" s="25" t="s">
        <v>249</v>
      </c>
      <c r="G13" s="631"/>
      <c r="H13" s="667"/>
      <c r="I13" s="25" t="s">
        <v>0</v>
      </c>
      <c r="J13" s="25" t="s">
        <v>10</v>
      </c>
      <c r="K13" s="25" t="s">
        <v>318</v>
      </c>
      <c r="L13" s="25" t="s">
        <v>296</v>
      </c>
      <c r="M13" s="25" t="s">
        <v>297</v>
      </c>
      <c r="N13" s="667"/>
      <c r="O13" s="25" t="s">
        <v>300</v>
      </c>
      <c r="P13" s="25" t="s">
        <v>301</v>
      </c>
      <c r="Q13" s="646"/>
    </row>
    <row r="14" spans="2:18" s="163" customFormat="1" ht="13.5" customHeight="1" x14ac:dyDescent="0.2">
      <c r="B14" s="615">
        <v>1</v>
      </c>
      <c r="C14" s="615"/>
      <c r="D14" s="263">
        <v>2</v>
      </c>
      <c r="E14" s="263">
        <v>3</v>
      </c>
      <c r="F14" s="263">
        <v>4</v>
      </c>
      <c r="G14" s="263">
        <v>5</v>
      </c>
      <c r="H14" s="263">
        <v>6</v>
      </c>
      <c r="I14" s="263">
        <v>7</v>
      </c>
      <c r="J14" s="263">
        <v>8</v>
      </c>
      <c r="K14" s="263">
        <v>9</v>
      </c>
      <c r="L14" s="263">
        <v>10</v>
      </c>
      <c r="M14" s="263">
        <v>11</v>
      </c>
      <c r="N14" s="263">
        <v>12</v>
      </c>
      <c r="O14" s="263">
        <v>13</v>
      </c>
      <c r="P14" s="263">
        <v>14</v>
      </c>
      <c r="Q14" s="263">
        <v>15</v>
      </c>
    </row>
    <row r="15" spans="2:18" ht="15" customHeight="1" x14ac:dyDescent="0.25">
      <c r="B15" s="919" t="s">
        <v>371</v>
      </c>
      <c r="C15" s="920"/>
      <c r="D15" s="475" t="s">
        <v>5</v>
      </c>
      <c r="E15" s="476" t="s">
        <v>5</v>
      </c>
      <c r="F15" s="475" t="s">
        <v>5</v>
      </c>
      <c r="G15" s="261">
        <v>1000</v>
      </c>
      <c r="H15" s="479"/>
      <c r="I15" s="195" t="s">
        <v>5</v>
      </c>
      <c r="J15" s="195" t="s">
        <v>5</v>
      </c>
      <c r="K15" s="195" t="s">
        <v>5</v>
      </c>
      <c r="L15" s="195" t="s">
        <v>5</v>
      </c>
      <c r="M15" s="195" t="s">
        <v>5</v>
      </c>
      <c r="N15" s="479"/>
      <c r="O15" s="195" t="s">
        <v>5</v>
      </c>
      <c r="P15" s="195" t="s">
        <v>5</v>
      </c>
      <c r="Q15" s="195" t="s">
        <v>5</v>
      </c>
    </row>
    <row r="16" spans="2:18" ht="15" customHeight="1" x14ac:dyDescent="0.25">
      <c r="B16" s="880" t="s">
        <v>236</v>
      </c>
      <c r="C16" s="881"/>
      <c r="D16" s="477"/>
      <c r="E16" s="263"/>
      <c r="F16" s="477"/>
      <c r="G16" s="261">
        <v>1001</v>
      </c>
      <c r="H16" s="478"/>
      <c r="I16" s="478"/>
      <c r="J16" s="478"/>
      <c r="K16" s="478"/>
      <c r="L16" s="478"/>
      <c r="M16" s="478"/>
      <c r="N16" s="479"/>
      <c r="O16" s="478"/>
      <c r="P16" s="478"/>
      <c r="Q16" s="478"/>
    </row>
    <row r="17" spans="2:17" ht="15" customHeight="1" x14ac:dyDescent="0.25">
      <c r="B17" s="880"/>
      <c r="C17" s="881"/>
      <c r="D17" s="477"/>
      <c r="E17" s="263"/>
      <c r="F17" s="477"/>
      <c r="G17" s="261"/>
      <c r="H17" s="478"/>
      <c r="I17" s="478"/>
      <c r="J17" s="478"/>
      <c r="K17" s="478"/>
      <c r="L17" s="478"/>
      <c r="M17" s="478"/>
      <c r="N17" s="479"/>
      <c r="O17" s="478"/>
      <c r="P17" s="478"/>
      <c r="Q17" s="478"/>
    </row>
    <row r="18" spans="2:17" ht="15" customHeight="1" x14ac:dyDescent="0.25">
      <c r="B18" s="889" t="s">
        <v>641</v>
      </c>
      <c r="C18" s="890"/>
      <c r="D18" s="477" t="s">
        <v>5</v>
      </c>
      <c r="E18" s="263" t="s">
        <v>5</v>
      </c>
      <c r="F18" s="477" t="s">
        <v>5</v>
      </c>
      <c r="G18" s="261">
        <v>2000</v>
      </c>
      <c r="H18" s="478"/>
      <c r="I18" s="195" t="s">
        <v>5</v>
      </c>
      <c r="J18" s="195" t="s">
        <v>5</v>
      </c>
      <c r="K18" s="195" t="s">
        <v>5</v>
      </c>
      <c r="L18" s="195" t="s">
        <v>5</v>
      </c>
      <c r="M18" s="195" t="s">
        <v>5</v>
      </c>
      <c r="N18" s="479"/>
      <c r="O18" s="195" t="s">
        <v>5</v>
      </c>
      <c r="P18" s="195" t="s">
        <v>5</v>
      </c>
      <c r="Q18" s="195" t="s">
        <v>5</v>
      </c>
    </row>
    <row r="19" spans="2:17" ht="15" customHeight="1" x14ac:dyDescent="0.25">
      <c r="B19" s="880" t="s">
        <v>236</v>
      </c>
      <c r="C19" s="881"/>
      <c r="D19" s="477"/>
      <c r="E19" s="263"/>
      <c r="F19" s="477"/>
      <c r="G19" s="261">
        <v>2001</v>
      </c>
      <c r="H19" s="478"/>
      <c r="I19" s="478"/>
      <c r="J19" s="478"/>
      <c r="K19" s="478"/>
      <c r="L19" s="478"/>
      <c r="M19" s="478"/>
      <c r="N19" s="479"/>
      <c r="O19" s="478"/>
      <c r="P19" s="478"/>
      <c r="Q19" s="478"/>
    </row>
    <row r="20" spans="2:17" ht="15" customHeight="1" x14ac:dyDescent="0.25">
      <c r="B20" s="880"/>
      <c r="C20" s="881"/>
      <c r="D20" s="477"/>
      <c r="E20" s="263"/>
      <c r="F20" s="477"/>
      <c r="G20" s="261"/>
      <c r="H20" s="478"/>
      <c r="I20" s="195"/>
      <c r="J20" s="195"/>
      <c r="K20" s="195"/>
      <c r="L20" s="195"/>
      <c r="M20" s="195"/>
      <c r="N20" s="479"/>
      <c r="O20" s="195"/>
      <c r="P20" s="195"/>
      <c r="Q20" s="195"/>
    </row>
    <row r="21" spans="2:17" ht="28.5" customHeight="1" x14ac:dyDescent="0.25">
      <c r="B21" s="889" t="s">
        <v>239</v>
      </c>
      <c r="C21" s="890"/>
      <c r="D21" s="477" t="s">
        <v>5</v>
      </c>
      <c r="E21" s="263" t="s">
        <v>5</v>
      </c>
      <c r="F21" s="477" t="s">
        <v>5</v>
      </c>
      <c r="G21" s="261">
        <v>3000</v>
      </c>
      <c r="H21" s="478"/>
      <c r="I21" s="195" t="s">
        <v>5</v>
      </c>
      <c r="J21" s="195" t="s">
        <v>5</v>
      </c>
      <c r="K21" s="195" t="s">
        <v>5</v>
      </c>
      <c r="L21" s="195" t="s">
        <v>5</v>
      </c>
      <c r="M21" s="195" t="s">
        <v>5</v>
      </c>
      <c r="N21" s="479"/>
      <c r="O21" s="195" t="s">
        <v>5</v>
      </c>
      <c r="P21" s="195" t="s">
        <v>5</v>
      </c>
      <c r="Q21" s="195" t="s">
        <v>5</v>
      </c>
    </row>
    <row r="22" spans="2:17" ht="15" customHeight="1" x14ac:dyDescent="0.25">
      <c r="B22" s="880" t="s">
        <v>236</v>
      </c>
      <c r="C22" s="881"/>
      <c r="D22" s="477"/>
      <c r="E22" s="263"/>
      <c r="F22" s="477"/>
      <c r="G22" s="261">
        <v>3001</v>
      </c>
      <c r="H22" s="478"/>
      <c r="I22" s="480"/>
      <c r="J22" s="480"/>
      <c r="K22" s="480"/>
      <c r="L22" s="480"/>
      <c r="M22" s="480"/>
      <c r="N22" s="479"/>
      <c r="O22" s="480"/>
      <c r="P22" s="480"/>
      <c r="Q22" s="480"/>
    </row>
    <row r="23" spans="2:17" ht="15" customHeight="1" x14ac:dyDescent="0.25">
      <c r="B23" s="880"/>
      <c r="C23" s="881"/>
      <c r="D23" s="477"/>
      <c r="E23" s="263"/>
      <c r="F23" s="477"/>
      <c r="G23" s="261"/>
      <c r="H23" s="478"/>
      <c r="I23" s="195"/>
      <c r="J23" s="195"/>
      <c r="K23" s="195"/>
      <c r="L23" s="195"/>
      <c r="M23" s="195"/>
      <c r="N23" s="479"/>
      <c r="O23" s="195"/>
      <c r="P23" s="195"/>
      <c r="Q23" s="195"/>
    </row>
    <row r="24" spans="2:17" ht="25.5" customHeight="1" x14ac:dyDescent="0.25">
      <c r="B24" s="889" t="s">
        <v>238</v>
      </c>
      <c r="C24" s="890"/>
      <c r="D24" s="477" t="s">
        <v>5</v>
      </c>
      <c r="E24" s="263" t="s">
        <v>5</v>
      </c>
      <c r="F24" s="477" t="s">
        <v>5</v>
      </c>
      <c r="G24" s="261">
        <v>4000</v>
      </c>
      <c r="H24" s="478"/>
      <c r="I24" s="195" t="s">
        <v>5</v>
      </c>
      <c r="J24" s="195" t="s">
        <v>5</v>
      </c>
      <c r="K24" s="195" t="s">
        <v>5</v>
      </c>
      <c r="L24" s="195" t="s">
        <v>5</v>
      </c>
      <c r="M24" s="195" t="s">
        <v>5</v>
      </c>
      <c r="N24" s="479"/>
      <c r="O24" s="195" t="s">
        <v>5</v>
      </c>
      <c r="P24" s="195" t="s">
        <v>5</v>
      </c>
      <c r="Q24" s="195" t="s">
        <v>5</v>
      </c>
    </row>
    <row r="25" spans="2:17" ht="15" customHeight="1" x14ac:dyDescent="0.25">
      <c r="B25" s="880" t="s">
        <v>236</v>
      </c>
      <c r="C25" s="881"/>
      <c r="D25" s="477"/>
      <c r="E25" s="263"/>
      <c r="F25" s="477"/>
      <c r="G25" s="261">
        <v>4001</v>
      </c>
      <c r="H25" s="478"/>
      <c r="I25" s="480"/>
      <c r="J25" s="480"/>
      <c r="K25" s="480"/>
      <c r="L25" s="480"/>
      <c r="M25" s="480"/>
      <c r="N25" s="479"/>
      <c r="O25" s="480"/>
      <c r="P25" s="480"/>
      <c r="Q25" s="480"/>
    </row>
    <row r="26" spans="2:17" ht="15" customHeight="1" x14ac:dyDescent="0.25">
      <c r="B26" s="880"/>
      <c r="C26" s="881"/>
      <c r="D26" s="477"/>
      <c r="E26" s="263"/>
      <c r="F26" s="477"/>
      <c r="G26" s="261"/>
      <c r="H26" s="478"/>
      <c r="I26" s="195"/>
      <c r="J26" s="195"/>
      <c r="K26" s="195"/>
      <c r="L26" s="195"/>
      <c r="M26" s="195"/>
      <c r="N26" s="479"/>
      <c r="O26" s="195"/>
      <c r="P26" s="195"/>
      <c r="Q26" s="195"/>
    </row>
    <row r="27" spans="2:17" ht="27.75" customHeight="1" x14ac:dyDescent="0.25">
      <c r="B27" s="893" t="s">
        <v>319</v>
      </c>
      <c r="C27" s="894"/>
      <c r="D27" s="477" t="s">
        <v>5</v>
      </c>
      <c r="E27" s="263" t="s">
        <v>5</v>
      </c>
      <c r="F27" s="477" t="s">
        <v>5</v>
      </c>
      <c r="G27" s="261">
        <v>5000</v>
      </c>
      <c r="H27" s="478"/>
      <c r="I27" s="195" t="s">
        <v>5</v>
      </c>
      <c r="J27" s="195" t="s">
        <v>5</v>
      </c>
      <c r="K27" s="195" t="s">
        <v>5</v>
      </c>
      <c r="L27" s="195" t="s">
        <v>5</v>
      </c>
      <c r="M27" s="195" t="s">
        <v>5</v>
      </c>
      <c r="N27" s="479"/>
      <c r="O27" s="195" t="s">
        <v>5</v>
      </c>
      <c r="P27" s="195" t="s">
        <v>5</v>
      </c>
      <c r="Q27" s="195" t="s">
        <v>5</v>
      </c>
    </row>
    <row r="28" spans="2:17" ht="15" customHeight="1" x14ac:dyDescent="0.25">
      <c r="B28" s="880" t="s">
        <v>236</v>
      </c>
      <c r="C28" s="881"/>
      <c r="D28" s="477"/>
      <c r="E28" s="263"/>
      <c r="F28" s="477"/>
      <c r="G28" s="261">
        <v>5001</v>
      </c>
      <c r="H28" s="478"/>
      <c r="I28" s="480"/>
      <c r="J28" s="480"/>
      <c r="K28" s="480"/>
      <c r="L28" s="480"/>
      <c r="M28" s="480"/>
      <c r="N28" s="479"/>
      <c r="O28" s="480"/>
      <c r="P28" s="480"/>
      <c r="Q28" s="480"/>
    </row>
    <row r="29" spans="2:17" ht="15" customHeight="1" x14ac:dyDescent="0.25">
      <c r="B29" s="880"/>
      <c r="C29" s="881"/>
      <c r="D29" s="477"/>
      <c r="E29" s="263"/>
      <c r="F29" s="477"/>
      <c r="G29" s="482"/>
      <c r="H29" s="480"/>
      <c r="I29" s="480"/>
      <c r="J29" s="480"/>
      <c r="K29" s="480"/>
      <c r="L29" s="480"/>
      <c r="M29" s="480"/>
      <c r="N29" s="479"/>
      <c r="O29" s="480"/>
      <c r="P29" s="480"/>
      <c r="Q29" s="480"/>
    </row>
    <row r="30" spans="2:17" x14ac:dyDescent="0.25">
      <c r="B30" s="921" t="s">
        <v>320</v>
      </c>
      <c r="C30" s="921"/>
      <c r="D30" s="921"/>
      <c r="E30" s="921"/>
      <c r="F30" s="921"/>
      <c r="G30" s="483">
        <v>9000</v>
      </c>
      <c r="H30" s="195" t="s">
        <v>5</v>
      </c>
      <c r="I30" s="195" t="s">
        <v>5</v>
      </c>
      <c r="J30" s="195" t="s">
        <v>5</v>
      </c>
      <c r="K30" s="195" t="s">
        <v>5</v>
      </c>
      <c r="L30" s="195" t="s">
        <v>5</v>
      </c>
      <c r="M30" s="195" t="s">
        <v>5</v>
      </c>
      <c r="N30" s="479"/>
      <c r="O30" s="195" t="s">
        <v>5</v>
      </c>
      <c r="P30" s="195" t="s">
        <v>5</v>
      </c>
      <c r="Q30" s="195" t="s">
        <v>5</v>
      </c>
    </row>
    <row r="31" spans="2:17" ht="6.75" customHeight="1" x14ac:dyDescent="0.25"/>
    <row r="32" spans="2:17" ht="39" x14ac:dyDescent="0.25">
      <c r="B32" s="353" t="s">
        <v>203</v>
      </c>
      <c r="C32" s="481"/>
      <c r="D32" s="355"/>
      <c r="E32" s="358"/>
      <c r="F32" s="358"/>
      <c r="G32" s="358"/>
      <c r="H32" s="358"/>
      <c r="I32" s="354"/>
      <c r="J32" s="95"/>
      <c r="K32" s="735"/>
      <c r="L32" s="735"/>
      <c r="M32" s="735"/>
      <c r="O32" s="735"/>
      <c r="P32" s="735"/>
    </row>
    <row r="33" spans="2:16" ht="18.75" customHeight="1" x14ac:dyDescent="0.25">
      <c r="B33" s="112"/>
      <c r="C33" s="922"/>
      <c r="D33" s="922"/>
      <c r="E33" s="626" t="s">
        <v>196</v>
      </c>
      <c r="F33" s="626"/>
      <c r="G33" s="626"/>
      <c r="H33" s="626"/>
      <c r="I33" s="164"/>
      <c r="J33" s="626" t="s">
        <v>197</v>
      </c>
      <c r="K33" s="626"/>
      <c r="L33" s="626"/>
      <c r="M33" s="626"/>
      <c r="N33" s="13"/>
      <c r="O33" s="626" t="s">
        <v>198</v>
      </c>
      <c r="P33" s="626"/>
    </row>
    <row r="34" spans="2:16" x14ac:dyDescent="0.25">
      <c r="B34" s="112" t="s">
        <v>199</v>
      </c>
      <c r="C34" s="90"/>
      <c r="D34" s="88"/>
      <c r="E34" s="117"/>
      <c r="F34" s="116"/>
      <c r="G34" s="117"/>
      <c r="H34" s="13"/>
      <c r="I34" s="13"/>
      <c r="J34" s="655"/>
      <c r="K34" s="655"/>
      <c r="L34" s="655"/>
      <c r="M34" s="655"/>
      <c r="N34" s="13"/>
      <c r="O34" s="923"/>
      <c r="P34" s="923"/>
    </row>
    <row r="35" spans="2:16" ht="15" customHeight="1" x14ac:dyDescent="0.25">
      <c r="B35" s="113"/>
      <c r="C35" s="922"/>
      <c r="D35" s="922"/>
      <c r="E35" s="626" t="s">
        <v>196</v>
      </c>
      <c r="F35" s="626"/>
      <c r="G35" s="626"/>
      <c r="H35" s="626"/>
      <c r="I35" s="164"/>
      <c r="J35" s="924" t="s">
        <v>200</v>
      </c>
      <c r="K35" s="924"/>
      <c r="L35" s="924"/>
      <c r="M35" s="924"/>
      <c r="N35" s="13"/>
      <c r="O35" s="626" t="s">
        <v>201</v>
      </c>
      <c r="P35" s="626"/>
    </row>
    <row r="36" spans="2:16" x14ac:dyDescent="0.25">
      <c r="B36" s="112" t="s">
        <v>202</v>
      </c>
      <c r="C36" s="90"/>
      <c r="D36" s="88"/>
      <c r="E36" s="88"/>
      <c r="F36" s="91"/>
      <c r="G36" s="92"/>
      <c r="H36" s="88"/>
      <c r="I36" s="92"/>
    </row>
  </sheetData>
  <mergeCells count="58">
    <mergeCell ref="J34:M34"/>
    <mergeCell ref="O34:P34"/>
    <mergeCell ref="C35:D35"/>
    <mergeCell ref="E35:H35"/>
    <mergeCell ref="J35:M35"/>
    <mergeCell ref="O35:P35"/>
    <mergeCell ref="B30:F30"/>
    <mergeCell ref="K32:M32"/>
    <mergeCell ref="O32:P32"/>
    <mergeCell ref="C33:D33"/>
    <mergeCell ref="E33:H33"/>
    <mergeCell ref="J33:M33"/>
    <mergeCell ref="O33:P33"/>
    <mergeCell ref="B25:C25"/>
    <mergeCell ref="B26:C26"/>
    <mergeCell ref="B27:C27"/>
    <mergeCell ref="B28:C28"/>
    <mergeCell ref="B29:C29"/>
    <mergeCell ref="B14:C14"/>
    <mergeCell ref="B15:C15"/>
    <mergeCell ref="B16:C16"/>
    <mergeCell ref="B17:C17"/>
    <mergeCell ref="B18:C18"/>
    <mergeCell ref="B24:C24"/>
    <mergeCell ref="B19:C19"/>
    <mergeCell ref="B20:C20"/>
    <mergeCell ref="B21:C21"/>
    <mergeCell ref="B22:C22"/>
    <mergeCell ref="B23:C23"/>
    <mergeCell ref="B10:C10"/>
    <mergeCell ref="O10:P10"/>
    <mergeCell ref="Q12:Q13"/>
    <mergeCell ref="B12:C13"/>
    <mergeCell ref="D12:D13"/>
    <mergeCell ref="E12:F12"/>
    <mergeCell ref="N12:N13"/>
    <mergeCell ref="O12:P12"/>
    <mergeCell ref="B1:Q1"/>
    <mergeCell ref="E4:N4"/>
    <mergeCell ref="O4:P4"/>
    <mergeCell ref="O5:P5"/>
    <mergeCell ref="O6:P6"/>
    <mergeCell ref="B7:C7"/>
    <mergeCell ref="O7:P7"/>
    <mergeCell ref="B8:C8"/>
    <mergeCell ref="G12:G13"/>
    <mergeCell ref="H12:H13"/>
    <mergeCell ref="I12:K12"/>
    <mergeCell ref="L12:M12"/>
    <mergeCell ref="O8:P8"/>
    <mergeCell ref="B9:C9"/>
    <mergeCell ref="O9:P9"/>
    <mergeCell ref="Q6:R6"/>
    <mergeCell ref="Q7:R7"/>
    <mergeCell ref="Q9:R9"/>
    <mergeCell ref="D7:N7"/>
    <mergeCell ref="D8:N8"/>
    <mergeCell ref="D9:N9"/>
  </mergeCells>
  <pageMargins left="0.70866141732283472" right="0.39370078740157483" top="0.59055118110236227" bottom="0.39370078740157483" header="0.15748031496062992" footer="0"/>
  <pageSetup paperSize="9" scale="68" firstPageNumber="14" fitToHeight="0" orientation="landscape" useFirstPageNumber="1" r:id="rId1"/>
  <headerFooter>
    <oddHeader>&amp;C&amp;"Times New Roman,обычный"&amp;P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59999389629810485"/>
  </sheetPr>
  <dimension ref="B1:O85"/>
  <sheetViews>
    <sheetView view="pageBreakPreview" topLeftCell="C1" zoomScale="85" zoomScaleNormal="100" zoomScaleSheetLayoutView="85" workbookViewId="0">
      <selection activeCell="I10" sqref="I10"/>
    </sheetView>
  </sheetViews>
  <sheetFormatPr defaultColWidth="9.140625" defaultRowHeight="12.75" x14ac:dyDescent="0.2"/>
  <cols>
    <col min="1" max="1" width="0.5703125" style="75" customWidth="1"/>
    <col min="2" max="2" width="44.28515625" style="189" customWidth="1"/>
    <col min="3" max="3" width="7.140625" style="75" customWidth="1"/>
    <col min="4" max="4" width="12.42578125" style="75" customWidth="1"/>
    <col min="5" max="5" width="13" style="75" customWidth="1"/>
    <col min="6" max="6" width="12.42578125" style="75" customWidth="1"/>
    <col min="7" max="7" width="12.7109375" style="75" customWidth="1"/>
    <col min="8" max="8" width="12.42578125" style="75" customWidth="1"/>
    <col min="9" max="9" width="10.85546875" style="75" customWidth="1"/>
    <col min="10" max="10" width="12.42578125" style="75" customWidth="1"/>
    <col min="11" max="11" width="10.85546875" style="75" customWidth="1"/>
    <col min="12" max="12" width="12.42578125" style="75" customWidth="1"/>
    <col min="13" max="13" width="10.85546875" style="75" customWidth="1"/>
    <col min="14" max="14" width="12.42578125" style="75" customWidth="1"/>
    <col min="15" max="15" width="10.85546875" style="75" customWidth="1"/>
    <col min="16" max="215" width="9.140625" style="75"/>
    <col min="216" max="216" width="47.7109375" style="75" customWidth="1"/>
    <col min="217" max="217" width="6.5703125" style="75" customWidth="1"/>
    <col min="218" max="218" width="20.5703125" style="75" customWidth="1"/>
    <col min="219" max="228" width="0" style="75" hidden="1" customWidth="1"/>
    <col min="229" max="229" width="21.85546875" style="75" customWidth="1"/>
    <col min="230" max="230" width="21.7109375" style="75" customWidth="1"/>
    <col min="231" max="231" width="22.42578125" style="75" customWidth="1"/>
    <col min="232" max="233" width="20.85546875" style="75" customWidth="1"/>
    <col min="234" max="234" width="19.28515625" style="75" customWidth="1"/>
    <col min="235" max="235" width="21" style="75" customWidth="1"/>
    <col min="236" max="471" width="9.140625" style="75"/>
    <col min="472" max="472" width="47.7109375" style="75" customWidth="1"/>
    <col min="473" max="473" width="6.5703125" style="75" customWidth="1"/>
    <col min="474" max="474" width="20.5703125" style="75" customWidth="1"/>
    <col min="475" max="484" width="0" style="75" hidden="1" customWidth="1"/>
    <col min="485" max="485" width="21.85546875" style="75" customWidth="1"/>
    <col min="486" max="486" width="21.7109375" style="75" customWidth="1"/>
    <col min="487" max="487" width="22.42578125" style="75" customWidth="1"/>
    <col min="488" max="489" width="20.85546875" style="75" customWidth="1"/>
    <col min="490" max="490" width="19.28515625" style="75" customWidth="1"/>
    <col min="491" max="491" width="21" style="75" customWidth="1"/>
    <col min="492" max="727" width="9.140625" style="75"/>
    <col min="728" max="728" width="47.7109375" style="75" customWidth="1"/>
    <col min="729" max="729" width="6.5703125" style="75" customWidth="1"/>
    <col min="730" max="730" width="20.5703125" style="75" customWidth="1"/>
    <col min="731" max="740" width="0" style="75" hidden="1" customWidth="1"/>
    <col min="741" max="741" width="21.85546875" style="75" customWidth="1"/>
    <col min="742" max="742" width="21.7109375" style="75" customWidth="1"/>
    <col min="743" max="743" width="22.42578125" style="75" customWidth="1"/>
    <col min="744" max="745" width="20.85546875" style="75" customWidth="1"/>
    <col min="746" max="746" width="19.28515625" style="75" customWidth="1"/>
    <col min="747" max="747" width="21" style="75" customWidth="1"/>
    <col min="748" max="983" width="9.140625" style="75"/>
    <col min="984" max="984" width="47.7109375" style="75" customWidth="1"/>
    <col min="985" max="985" width="6.5703125" style="75" customWidth="1"/>
    <col min="986" max="986" width="20.5703125" style="75" customWidth="1"/>
    <col min="987" max="996" width="0" style="75" hidden="1" customWidth="1"/>
    <col min="997" max="997" width="21.85546875" style="75" customWidth="1"/>
    <col min="998" max="998" width="21.7109375" style="75" customWidth="1"/>
    <col min="999" max="999" width="22.42578125" style="75" customWidth="1"/>
    <col min="1000" max="1001" width="20.85546875" style="75" customWidth="1"/>
    <col min="1002" max="1002" width="19.28515625" style="75" customWidth="1"/>
    <col min="1003" max="1003" width="21" style="75" customWidth="1"/>
    <col min="1004" max="1239" width="9.140625" style="75"/>
    <col min="1240" max="1240" width="47.7109375" style="75" customWidth="1"/>
    <col min="1241" max="1241" width="6.5703125" style="75" customWidth="1"/>
    <col min="1242" max="1242" width="20.5703125" style="75" customWidth="1"/>
    <col min="1243" max="1252" width="0" style="75" hidden="1" customWidth="1"/>
    <col min="1253" max="1253" width="21.85546875" style="75" customWidth="1"/>
    <col min="1254" max="1254" width="21.7109375" style="75" customWidth="1"/>
    <col min="1255" max="1255" width="22.42578125" style="75" customWidth="1"/>
    <col min="1256" max="1257" width="20.85546875" style="75" customWidth="1"/>
    <col min="1258" max="1258" width="19.28515625" style="75" customWidth="1"/>
    <col min="1259" max="1259" width="21" style="75" customWidth="1"/>
    <col min="1260" max="1495" width="9.140625" style="75"/>
    <col min="1496" max="1496" width="47.7109375" style="75" customWidth="1"/>
    <col min="1497" max="1497" width="6.5703125" style="75" customWidth="1"/>
    <col min="1498" max="1498" width="20.5703125" style="75" customWidth="1"/>
    <col min="1499" max="1508" width="0" style="75" hidden="1" customWidth="1"/>
    <col min="1509" max="1509" width="21.85546875" style="75" customWidth="1"/>
    <col min="1510" max="1510" width="21.7109375" style="75" customWidth="1"/>
    <col min="1511" max="1511" width="22.42578125" style="75" customWidth="1"/>
    <col min="1512" max="1513" width="20.85546875" style="75" customWidth="1"/>
    <col min="1514" max="1514" width="19.28515625" style="75" customWidth="1"/>
    <col min="1515" max="1515" width="21" style="75" customWidth="1"/>
    <col min="1516" max="1751" width="9.140625" style="75"/>
    <col min="1752" max="1752" width="47.7109375" style="75" customWidth="1"/>
    <col min="1753" max="1753" width="6.5703125" style="75" customWidth="1"/>
    <col min="1754" max="1754" width="20.5703125" style="75" customWidth="1"/>
    <col min="1755" max="1764" width="0" style="75" hidden="1" customWidth="1"/>
    <col min="1765" max="1765" width="21.85546875" style="75" customWidth="1"/>
    <col min="1766" max="1766" width="21.7109375" style="75" customWidth="1"/>
    <col min="1767" max="1767" width="22.42578125" style="75" customWidth="1"/>
    <col min="1768" max="1769" width="20.85546875" style="75" customWidth="1"/>
    <col min="1770" max="1770" width="19.28515625" style="75" customWidth="1"/>
    <col min="1771" max="1771" width="21" style="75" customWidth="1"/>
    <col min="1772" max="2007" width="9.140625" style="75"/>
    <col min="2008" max="2008" width="47.7109375" style="75" customWidth="1"/>
    <col min="2009" max="2009" width="6.5703125" style="75" customWidth="1"/>
    <col min="2010" max="2010" width="20.5703125" style="75" customWidth="1"/>
    <col min="2011" max="2020" width="0" style="75" hidden="1" customWidth="1"/>
    <col min="2021" max="2021" width="21.85546875" style="75" customWidth="1"/>
    <col min="2022" max="2022" width="21.7109375" style="75" customWidth="1"/>
    <col min="2023" max="2023" width="22.42578125" style="75" customWidth="1"/>
    <col min="2024" max="2025" width="20.85546875" style="75" customWidth="1"/>
    <col min="2026" max="2026" width="19.28515625" style="75" customWidth="1"/>
    <col min="2027" max="2027" width="21" style="75" customWidth="1"/>
    <col min="2028" max="2263" width="9.140625" style="75"/>
    <col min="2264" max="2264" width="47.7109375" style="75" customWidth="1"/>
    <col min="2265" max="2265" width="6.5703125" style="75" customWidth="1"/>
    <col min="2266" max="2266" width="20.5703125" style="75" customWidth="1"/>
    <col min="2267" max="2276" width="0" style="75" hidden="1" customWidth="1"/>
    <col min="2277" max="2277" width="21.85546875" style="75" customWidth="1"/>
    <col min="2278" max="2278" width="21.7109375" style="75" customWidth="1"/>
    <col min="2279" max="2279" width="22.42578125" style="75" customWidth="1"/>
    <col min="2280" max="2281" width="20.85546875" style="75" customWidth="1"/>
    <col min="2282" max="2282" width="19.28515625" style="75" customWidth="1"/>
    <col min="2283" max="2283" width="21" style="75" customWidth="1"/>
    <col min="2284" max="2519" width="9.140625" style="75"/>
    <col min="2520" max="2520" width="47.7109375" style="75" customWidth="1"/>
    <col min="2521" max="2521" width="6.5703125" style="75" customWidth="1"/>
    <col min="2522" max="2522" width="20.5703125" style="75" customWidth="1"/>
    <col min="2523" max="2532" width="0" style="75" hidden="1" customWidth="1"/>
    <col min="2533" max="2533" width="21.85546875" style="75" customWidth="1"/>
    <col min="2534" max="2534" width="21.7109375" style="75" customWidth="1"/>
    <col min="2535" max="2535" width="22.42578125" style="75" customWidth="1"/>
    <col min="2536" max="2537" width="20.85546875" style="75" customWidth="1"/>
    <col min="2538" max="2538" width="19.28515625" style="75" customWidth="1"/>
    <col min="2539" max="2539" width="21" style="75" customWidth="1"/>
    <col min="2540" max="2775" width="9.140625" style="75"/>
    <col min="2776" max="2776" width="47.7109375" style="75" customWidth="1"/>
    <col min="2777" max="2777" width="6.5703125" style="75" customWidth="1"/>
    <col min="2778" max="2778" width="20.5703125" style="75" customWidth="1"/>
    <col min="2779" max="2788" width="0" style="75" hidden="1" customWidth="1"/>
    <col min="2789" max="2789" width="21.85546875" style="75" customWidth="1"/>
    <col min="2790" max="2790" width="21.7109375" style="75" customWidth="1"/>
    <col min="2791" max="2791" width="22.42578125" style="75" customWidth="1"/>
    <col min="2792" max="2793" width="20.85546875" style="75" customWidth="1"/>
    <col min="2794" max="2794" width="19.28515625" style="75" customWidth="1"/>
    <col min="2795" max="2795" width="21" style="75" customWidth="1"/>
    <col min="2796" max="3031" width="9.140625" style="75"/>
    <col min="3032" max="3032" width="47.7109375" style="75" customWidth="1"/>
    <col min="3033" max="3033" width="6.5703125" style="75" customWidth="1"/>
    <col min="3034" max="3034" width="20.5703125" style="75" customWidth="1"/>
    <col min="3035" max="3044" width="0" style="75" hidden="1" customWidth="1"/>
    <col min="3045" max="3045" width="21.85546875" style="75" customWidth="1"/>
    <col min="3046" max="3046" width="21.7109375" style="75" customWidth="1"/>
    <col min="3047" max="3047" width="22.42578125" style="75" customWidth="1"/>
    <col min="3048" max="3049" width="20.85546875" style="75" customWidth="1"/>
    <col min="3050" max="3050" width="19.28515625" style="75" customWidth="1"/>
    <col min="3051" max="3051" width="21" style="75" customWidth="1"/>
    <col min="3052" max="3287" width="9.140625" style="75"/>
    <col min="3288" max="3288" width="47.7109375" style="75" customWidth="1"/>
    <col min="3289" max="3289" width="6.5703125" style="75" customWidth="1"/>
    <col min="3290" max="3290" width="20.5703125" style="75" customWidth="1"/>
    <col min="3291" max="3300" width="0" style="75" hidden="1" customWidth="1"/>
    <col min="3301" max="3301" width="21.85546875" style="75" customWidth="1"/>
    <col min="3302" max="3302" width="21.7109375" style="75" customWidth="1"/>
    <col min="3303" max="3303" width="22.42578125" style="75" customWidth="1"/>
    <col min="3304" max="3305" width="20.85546875" style="75" customWidth="1"/>
    <col min="3306" max="3306" width="19.28515625" style="75" customWidth="1"/>
    <col min="3307" max="3307" width="21" style="75" customWidth="1"/>
    <col min="3308" max="3543" width="9.140625" style="75"/>
    <col min="3544" max="3544" width="47.7109375" style="75" customWidth="1"/>
    <col min="3545" max="3545" width="6.5703125" style="75" customWidth="1"/>
    <col min="3546" max="3546" width="20.5703125" style="75" customWidth="1"/>
    <col min="3547" max="3556" width="0" style="75" hidden="1" customWidth="1"/>
    <col min="3557" max="3557" width="21.85546875" style="75" customWidth="1"/>
    <col min="3558" max="3558" width="21.7109375" style="75" customWidth="1"/>
    <col min="3559" max="3559" width="22.42578125" style="75" customWidth="1"/>
    <col min="3560" max="3561" width="20.85546875" style="75" customWidth="1"/>
    <col min="3562" max="3562" width="19.28515625" style="75" customWidth="1"/>
    <col min="3563" max="3563" width="21" style="75" customWidth="1"/>
    <col min="3564" max="3799" width="9.140625" style="75"/>
    <col min="3800" max="3800" width="47.7109375" style="75" customWidth="1"/>
    <col min="3801" max="3801" width="6.5703125" style="75" customWidth="1"/>
    <col min="3802" max="3802" width="20.5703125" style="75" customWidth="1"/>
    <col min="3803" max="3812" width="0" style="75" hidden="1" customWidth="1"/>
    <col min="3813" max="3813" width="21.85546875" style="75" customWidth="1"/>
    <col min="3814" max="3814" width="21.7109375" style="75" customWidth="1"/>
    <col min="3815" max="3815" width="22.42578125" style="75" customWidth="1"/>
    <col min="3816" max="3817" width="20.85546875" style="75" customWidth="1"/>
    <col min="3818" max="3818" width="19.28515625" style="75" customWidth="1"/>
    <col min="3819" max="3819" width="21" style="75" customWidth="1"/>
    <col min="3820" max="4055" width="9.140625" style="75"/>
    <col min="4056" max="4056" width="47.7109375" style="75" customWidth="1"/>
    <col min="4057" max="4057" width="6.5703125" style="75" customWidth="1"/>
    <col min="4058" max="4058" width="20.5703125" style="75" customWidth="1"/>
    <col min="4059" max="4068" width="0" style="75" hidden="1" customWidth="1"/>
    <col min="4069" max="4069" width="21.85546875" style="75" customWidth="1"/>
    <col min="4070" max="4070" width="21.7109375" style="75" customWidth="1"/>
    <col min="4071" max="4071" width="22.42578125" style="75" customWidth="1"/>
    <col min="4072" max="4073" width="20.85546875" style="75" customWidth="1"/>
    <col min="4074" max="4074" width="19.28515625" style="75" customWidth="1"/>
    <col min="4075" max="4075" width="21" style="75" customWidth="1"/>
    <col min="4076" max="4311" width="9.140625" style="75"/>
    <col min="4312" max="4312" width="47.7109375" style="75" customWidth="1"/>
    <col min="4313" max="4313" width="6.5703125" style="75" customWidth="1"/>
    <col min="4314" max="4314" width="20.5703125" style="75" customWidth="1"/>
    <col min="4315" max="4324" width="0" style="75" hidden="1" customWidth="1"/>
    <col min="4325" max="4325" width="21.85546875" style="75" customWidth="1"/>
    <col min="4326" max="4326" width="21.7109375" style="75" customWidth="1"/>
    <col min="4327" max="4327" width="22.42578125" style="75" customWidth="1"/>
    <col min="4328" max="4329" width="20.85546875" style="75" customWidth="1"/>
    <col min="4330" max="4330" width="19.28515625" style="75" customWidth="1"/>
    <col min="4331" max="4331" width="21" style="75" customWidth="1"/>
    <col min="4332" max="4567" width="9.140625" style="75"/>
    <col min="4568" max="4568" width="47.7109375" style="75" customWidth="1"/>
    <col min="4569" max="4569" width="6.5703125" style="75" customWidth="1"/>
    <col min="4570" max="4570" width="20.5703125" style="75" customWidth="1"/>
    <col min="4571" max="4580" width="0" style="75" hidden="1" customWidth="1"/>
    <col min="4581" max="4581" width="21.85546875" style="75" customWidth="1"/>
    <col min="4582" max="4582" width="21.7109375" style="75" customWidth="1"/>
    <col min="4583" max="4583" width="22.42578125" style="75" customWidth="1"/>
    <col min="4584" max="4585" width="20.85546875" style="75" customWidth="1"/>
    <col min="4586" max="4586" width="19.28515625" style="75" customWidth="1"/>
    <col min="4587" max="4587" width="21" style="75" customWidth="1"/>
    <col min="4588" max="4823" width="9.140625" style="75"/>
    <col min="4824" max="4824" width="47.7109375" style="75" customWidth="1"/>
    <col min="4825" max="4825" width="6.5703125" style="75" customWidth="1"/>
    <col min="4826" max="4826" width="20.5703125" style="75" customWidth="1"/>
    <col min="4827" max="4836" width="0" style="75" hidden="1" customWidth="1"/>
    <col min="4837" max="4837" width="21.85546875" style="75" customWidth="1"/>
    <col min="4838" max="4838" width="21.7109375" style="75" customWidth="1"/>
    <col min="4839" max="4839" width="22.42578125" style="75" customWidth="1"/>
    <col min="4840" max="4841" width="20.85546875" style="75" customWidth="1"/>
    <col min="4842" max="4842" width="19.28515625" style="75" customWidth="1"/>
    <col min="4843" max="4843" width="21" style="75" customWidth="1"/>
    <col min="4844" max="5079" width="9.140625" style="75"/>
    <col min="5080" max="5080" width="47.7109375" style="75" customWidth="1"/>
    <col min="5081" max="5081" width="6.5703125" style="75" customWidth="1"/>
    <col min="5082" max="5082" width="20.5703125" style="75" customWidth="1"/>
    <col min="5083" max="5092" width="0" style="75" hidden="1" customWidth="1"/>
    <col min="5093" max="5093" width="21.85546875" style="75" customWidth="1"/>
    <col min="5094" max="5094" width="21.7109375" style="75" customWidth="1"/>
    <col min="5095" max="5095" width="22.42578125" style="75" customWidth="1"/>
    <col min="5096" max="5097" width="20.85546875" style="75" customWidth="1"/>
    <col min="5098" max="5098" width="19.28515625" style="75" customWidth="1"/>
    <col min="5099" max="5099" width="21" style="75" customWidth="1"/>
    <col min="5100" max="5335" width="9.140625" style="75"/>
    <col min="5336" max="5336" width="47.7109375" style="75" customWidth="1"/>
    <col min="5337" max="5337" width="6.5703125" style="75" customWidth="1"/>
    <col min="5338" max="5338" width="20.5703125" style="75" customWidth="1"/>
    <col min="5339" max="5348" width="0" style="75" hidden="1" customWidth="1"/>
    <col min="5349" max="5349" width="21.85546875" style="75" customWidth="1"/>
    <col min="5350" max="5350" width="21.7109375" style="75" customWidth="1"/>
    <col min="5351" max="5351" width="22.42578125" style="75" customWidth="1"/>
    <col min="5352" max="5353" width="20.85546875" style="75" customWidth="1"/>
    <col min="5354" max="5354" width="19.28515625" style="75" customWidth="1"/>
    <col min="5355" max="5355" width="21" style="75" customWidth="1"/>
    <col min="5356" max="5591" width="9.140625" style="75"/>
    <col min="5592" max="5592" width="47.7109375" style="75" customWidth="1"/>
    <col min="5593" max="5593" width="6.5703125" style="75" customWidth="1"/>
    <col min="5594" max="5594" width="20.5703125" style="75" customWidth="1"/>
    <col min="5595" max="5604" width="0" style="75" hidden="1" customWidth="1"/>
    <col min="5605" max="5605" width="21.85546875" style="75" customWidth="1"/>
    <col min="5606" max="5606" width="21.7109375" style="75" customWidth="1"/>
    <col min="5607" max="5607" width="22.42578125" style="75" customWidth="1"/>
    <col min="5608" max="5609" width="20.85546875" style="75" customWidth="1"/>
    <col min="5610" max="5610" width="19.28515625" style="75" customWidth="1"/>
    <col min="5611" max="5611" width="21" style="75" customWidth="1"/>
    <col min="5612" max="5847" width="9.140625" style="75"/>
    <col min="5848" max="5848" width="47.7109375" style="75" customWidth="1"/>
    <col min="5849" max="5849" width="6.5703125" style="75" customWidth="1"/>
    <col min="5850" max="5850" width="20.5703125" style="75" customWidth="1"/>
    <col min="5851" max="5860" width="0" style="75" hidden="1" customWidth="1"/>
    <col min="5861" max="5861" width="21.85546875" style="75" customWidth="1"/>
    <col min="5862" max="5862" width="21.7109375" style="75" customWidth="1"/>
    <col min="5863" max="5863" width="22.42578125" style="75" customWidth="1"/>
    <col min="5864" max="5865" width="20.85546875" style="75" customWidth="1"/>
    <col min="5866" max="5866" width="19.28515625" style="75" customWidth="1"/>
    <col min="5867" max="5867" width="21" style="75" customWidth="1"/>
    <col min="5868" max="6103" width="9.140625" style="75"/>
    <col min="6104" max="6104" width="47.7109375" style="75" customWidth="1"/>
    <col min="6105" max="6105" width="6.5703125" style="75" customWidth="1"/>
    <col min="6106" max="6106" width="20.5703125" style="75" customWidth="1"/>
    <col min="6107" max="6116" width="0" style="75" hidden="1" customWidth="1"/>
    <col min="6117" max="6117" width="21.85546875" style="75" customWidth="1"/>
    <col min="6118" max="6118" width="21.7109375" style="75" customWidth="1"/>
    <col min="6119" max="6119" width="22.42578125" style="75" customWidth="1"/>
    <col min="6120" max="6121" width="20.85546875" style="75" customWidth="1"/>
    <col min="6122" max="6122" width="19.28515625" style="75" customWidth="1"/>
    <col min="6123" max="6123" width="21" style="75" customWidth="1"/>
    <col min="6124" max="6359" width="9.140625" style="75"/>
    <col min="6360" max="6360" width="47.7109375" style="75" customWidth="1"/>
    <col min="6361" max="6361" width="6.5703125" style="75" customWidth="1"/>
    <col min="6362" max="6362" width="20.5703125" style="75" customWidth="1"/>
    <col min="6363" max="6372" width="0" style="75" hidden="1" customWidth="1"/>
    <col min="6373" max="6373" width="21.85546875" style="75" customWidth="1"/>
    <col min="6374" max="6374" width="21.7109375" style="75" customWidth="1"/>
    <col min="6375" max="6375" width="22.42578125" style="75" customWidth="1"/>
    <col min="6376" max="6377" width="20.85546875" style="75" customWidth="1"/>
    <col min="6378" max="6378" width="19.28515625" style="75" customWidth="1"/>
    <col min="6379" max="6379" width="21" style="75" customWidth="1"/>
    <col min="6380" max="6615" width="9.140625" style="75"/>
    <col min="6616" max="6616" width="47.7109375" style="75" customWidth="1"/>
    <col min="6617" max="6617" width="6.5703125" style="75" customWidth="1"/>
    <col min="6618" max="6618" width="20.5703125" style="75" customWidth="1"/>
    <col min="6619" max="6628" width="0" style="75" hidden="1" customWidth="1"/>
    <col min="6629" max="6629" width="21.85546875" style="75" customWidth="1"/>
    <col min="6630" max="6630" width="21.7109375" style="75" customWidth="1"/>
    <col min="6631" max="6631" width="22.42578125" style="75" customWidth="1"/>
    <col min="6632" max="6633" width="20.85546875" style="75" customWidth="1"/>
    <col min="6634" max="6634" width="19.28515625" style="75" customWidth="1"/>
    <col min="6635" max="6635" width="21" style="75" customWidth="1"/>
    <col min="6636" max="6871" width="9.140625" style="75"/>
    <col min="6872" max="6872" width="47.7109375" style="75" customWidth="1"/>
    <col min="6873" max="6873" width="6.5703125" style="75" customWidth="1"/>
    <col min="6874" max="6874" width="20.5703125" style="75" customWidth="1"/>
    <col min="6875" max="6884" width="0" style="75" hidden="1" customWidth="1"/>
    <col min="6885" max="6885" width="21.85546875" style="75" customWidth="1"/>
    <col min="6886" max="6886" width="21.7109375" style="75" customWidth="1"/>
    <col min="6887" max="6887" width="22.42578125" style="75" customWidth="1"/>
    <col min="6888" max="6889" width="20.85546875" style="75" customWidth="1"/>
    <col min="6890" max="6890" width="19.28515625" style="75" customWidth="1"/>
    <col min="6891" max="6891" width="21" style="75" customWidth="1"/>
    <col min="6892" max="7127" width="9.140625" style="75"/>
    <col min="7128" max="7128" width="47.7109375" style="75" customWidth="1"/>
    <col min="7129" max="7129" width="6.5703125" style="75" customWidth="1"/>
    <col min="7130" max="7130" width="20.5703125" style="75" customWidth="1"/>
    <col min="7131" max="7140" width="0" style="75" hidden="1" customWidth="1"/>
    <col min="7141" max="7141" width="21.85546875" style="75" customWidth="1"/>
    <col min="7142" max="7142" width="21.7109375" style="75" customWidth="1"/>
    <col min="7143" max="7143" width="22.42578125" style="75" customWidth="1"/>
    <col min="7144" max="7145" width="20.85546875" style="75" customWidth="1"/>
    <col min="7146" max="7146" width="19.28515625" style="75" customWidth="1"/>
    <col min="7147" max="7147" width="21" style="75" customWidth="1"/>
    <col min="7148" max="7383" width="9.140625" style="75"/>
    <col min="7384" max="7384" width="47.7109375" style="75" customWidth="1"/>
    <col min="7385" max="7385" width="6.5703125" style="75" customWidth="1"/>
    <col min="7386" max="7386" width="20.5703125" style="75" customWidth="1"/>
    <col min="7387" max="7396" width="0" style="75" hidden="1" customWidth="1"/>
    <col min="7397" max="7397" width="21.85546875" style="75" customWidth="1"/>
    <col min="7398" max="7398" width="21.7109375" style="75" customWidth="1"/>
    <col min="7399" max="7399" width="22.42578125" style="75" customWidth="1"/>
    <col min="7400" max="7401" width="20.85546875" style="75" customWidth="1"/>
    <col min="7402" max="7402" width="19.28515625" style="75" customWidth="1"/>
    <col min="7403" max="7403" width="21" style="75" customWidth="1"/>
    <col min="7404" max="7639" width="9.140625" style="75"/>
    <col min="7640" max="7640" width="47.7109375" style="75" customWidth="1"/>
    <col min="7641" max="7641" width="6.5703125" style="75" customWidth="1"/>
    <col min="7642" max="7642" width="20.5703125" style="75" customWidth="1"/>
    <col min="7643" max="7652" width="0" style="75" hidden="1" customWidth="1"/>
    <col min="7653" max="7653" width="21.85546875" style="75" customWidth="1"/>
    <col min="7654" max="7654" width="21.7109375" style="75" customWidth="1"/>
    <col min="7655" max="7655" width="22.42578125" style="75" customWidth="1"/>
    <col min="7656" max="7657" width="20.85546875" style="75" customWidth="1"/>
    <col min="7658" max="7658" width="19.28515625" style="75" customWidth="1"/>
    <col min="7659" max="7659" width="21" style="75" customWidth="1"/>
    <col min="7660" max="7895" width="9.140625" style="75"/>
    <col min="7896" max="7896" width="47.7109375" style="75" customWidth="1"/>
    <col min="7897" max="7897" width="6.5703125" style="75" customWidth="1"/>
    <col min="7898" max="7898" width="20.5703125" style="75" customWidth="1"/>
    <col min="7899" max="7908" width="0" style="75" hidden="1" customWidth="1"/>
    <col min="7909" max="7909" width="21.85546875" style="75" customWidth="1"/>
    <col min="7910" max="7910" width="21.7109375" style="75" customWidth="1"/>
    <col min="7911" max="7911" width="22.42578125" style="75" customWidth="1"/>
    <col min="7912" max="7913" width="20.85546875" style="75" customWidth="1"/>
    <col min="7914" max="7914" width="19.28515625" style="75" customWidth="1"/>
    <col min="7915" max="7915" width="21" style="75" customWidth="1"/>
    <col min="7916" max="8151" width="9.140625" style="75"/>
    <col min="8152" max="8152" width="47.7109375" style="75" customWidth="1"/>
    <col min="8153" max="8153" width="6.5703125" style="75" customWidth="1"/>
    <col min="8154" max="8154" width="20.5703125" style="75" customWidth="1"/>
    <col min="8155" max="8164" width="0" style="75" hidden="1" customWidth="1"/>
    <col min="8165" max="8165" width="21.85546875" style="75" customWidth="1"/>
    <col min="8166" max="8166" width="21.7109375" style="75" customWidth="1"/>
    <col min="8167" max="8167" width="22.42578125" style="75" customWidth="1"/>
    <col min="8168" max="8169" width="20.85546875" style="75" customWidth="1"/>
    <col min="8170" max="8170" width="19.28515625" style="75" customWidth="1"/>
    <col min="8171" max="8171" width="21" style="75" customWidth="1"/>
    <col min="8172" max="8407" width="9.140625" style="75"/>
    <col min="8408" max="8408" width="47.7109375" style="75" customWidth="1"/>
    <col min="8409" max="8409" width="6.5703125" style="75" customWidth="1"/>
    <col min="8410" max="8410" width="20.5703125" style="75" customWidth="1"/>
    <col min="8411" max="8420" width="0" style="75" hidden="1" customWidth="1"/>
    <col min="8421" max="8421" width="21.85546875" style="75" customWidth="1"/>
    <col min="8422" max="8422" width="21.7109375" style="75" customWidth="1"/>
    <col min="8423" max="8423" width="22.42578125" style="75" customWidth="1"/>
    <col min="8424" max="8425" width="20.85546875" style="75" customWidth="1"/>
    <col min="8426" max="8426" width="19.28515625" style="75" customWidth="1"/>
    <col min="8427" max="8427" width="21" style="75" customWidth="1"/>
    <col min="8428" max="8663" width="9.140625" style="75"/>
    <col min="8664" max="8664" width="47.7109375" style="75" customWidth="1"/>
    <col min="8665" max="8665" width="6.5703125" style="75" customWidth="1"/>
    <col min="8666" max="8666" width="20.5703125" style="75" customWidth="1"/>
    <col min="8667" max="8676" width="0" style="75" hidden="1" customWidth="1"/>
    <col min="8677" max="8677" width="21.85546875" style="75" customWidth="1"/>
    <col min="8678" max="8678" width="21.7109375" style="75" customWidth="1"/>
    <col min="8679" max="8679" width="22.42578125" style="75" customWidth="1"/>
    <col min="8680" max="8681" width="20.85546875" style="75" customWidth="1"/>
    <col min="8682" max="8682" width="19.28515625" style="75" customWidth="1"/>
    <col min="8683" max="8683" width="21" style="75" customWidth="1"/>
    <col min="8684" max="8919" width="9.140625" style="75"/>
    <col min="8920" max="8920" width="47.7109375" style="75" customWidth="1"/>
    <col min="8921" max="8921" width="6.5703125" style="75" customWidth="1"/>
    <col min="8922" max="8922" width="20.5703125" style="75" customWidth="1"/>
    <col min="8923" max="8932" width="0" style="75" hidden="1" customWidth="1"/>
    <col min="8933" max="8933" width="21.85546875" style="75" customWidth="1"/>
    <col min="8934" max="8934" width="21.7109375" style="75" customWidth="1"/>
    <col min="8935" max="8935" width="22.42578125" style="75" customWidth="1"/>
    <col min="8936" max="8937" width="20.85546875" style="75" customWidth="1"/>
    <col min="8938" max="8938" width="19.28515625" style="75" customWidth="1"/>
    <col min="8939" max="8939" width="21" style="75" customWidth="1"/>
    <col min="8940" max="9175" width="9.140625" style="75"/>
    <col min="9176" max="9176" width="47.7109375" style="75" customWidth="1"/>
    <col min="9177" max="9177" width="6.5703125" style="75" customWidth="1"/>
    <col min="9178" max="9178" width="20.5703125" style="75" customWidth="1"/>
    <col min="9179" max="9188" width="0" style="75" hidden="1" customWidth="1"/>
    <col min="9189" max="9189" width="21.85546875" style="75" customWidth="1"/>
    <col min="9190" max="9190" width="21.7109375" style="75" customWidth="1"/>
    <col min="9191" max="9191" width="22.42578125" style="75" customWidth="1"/>
    <col min="9192" max="9193" width="20.85546875" style="75" customWidth="1"/>
    <col min="9194" max="9194" width="19.28515625" style="75" customWidth="1"/>
    <col min="9195" max="9195" width="21" style="75" customWidth="1"/>
    <col min="9196" max="9431" width="9.140625" style="75"/>
    <col min="9432" max="9432" width="47.7109375" style="75" customWidth="1"/>
    <col min="9433" max="9433" width="6.5703125" style="75" customWidth="1"/>
    <col min="9434" max="9434" width="20.5703125" style="75" customWidth="1"/>
    <col min="9435" max="9444" width="0" style="75" hidden="1" customWidth="1"/>
    <col min="9445" max="9445" width="21.85546875" style="75" customWidth="1"/>
    <col min="9446" max="9446" width="21.7109375" style="75" customWidth="1"/>
    <col min="9447" max="9447" width="22.42578125" style="75" customWidth="1"/>
    <col min="9448" max="9449" width="20.85546875" style="75" customWidth="1"/>
    <col min="9450" max="9450" width="19.28515625" style="75" customWidth="1"/>
    <col min="9451" max="9451" width="21" style="75" customWidth="1"/>
    <col min="9452" max="9687" width="9.140625" style="75"/>
    <col min="9688" max="9688" width="47.7109375" style="75" customWidth="1"/>
    <col min="9689" max="9689" width="6.5703125" style="75" customWidth="1"/>
    <col min="9690" max="9690" width="20.5703125" style="75" customWidth="1"/>
    <col min="9691" max="9700" width="0" style="75" hidden="1" customWidth="1"/>
    <col min="9701" max="9701" width="21.85546875" style="75" customWidth="1"/>
    <col min="9702" max="9702" width="21.7109375" style="75" customWidth="1"/>
    <col min="9703" max="9703" width="22.42578125" style="75" customWidth="1"/>
    <col min="9704" max="9705" width="20.85546875" style="75" customWidth="1"/>
    <col min="9706" max="9706" width="19.28515625" style="75" customWidth="1"/>
    <col min="9707" max="9707" width="21" style="75" customWidth="1"/>
    <col min="9708" max="9943" width="9.140625" style="75"/>
    <col min="9944" max="9944" width="47.7109375" style="75" customWidth="1"/>
    <col min="9945" max="9945" width="6.5703125" style="75" customWidth="1"/>
    <col min="9946" max="9946" width="20.5703125" style="75" customWidth="1"/>
    <col min="9947" max="9956" width="0" style="75" hidden="1" customWidth="1"/>
    <col min="9957" max="9957" width="21.85546875" style="75" customWidth="1"/>
    <col min="9958" max="9958" width="21.7109375" style="75" customWidth="1"/>
    <col min="9959" max="9959" width="22.42578125" style="75" customWidth="1"/>
    <col min="9960" max="9961" width="20.85546875" style="75" customWidth="1"/>
    <col min="9962" max="9962" width="19.28515625" style="75" customWidth="1"/>
    <col min="9963" max="9963" width="21" style="75" customWidth="1"/>
    <col min="9964" max="10199" width="9.140625" style="75"/>
    <col min="10200" max="10200" width="47.7109375" style="75" customWidth="1"/>
    <col min="10201" max="10201" width="6.5703125" style="75" customWidth="1"/>
    <col min="10202" max="10202" width="20.5703125" style="75" customWidth="1"/>
    <col min="10203" max="10212" width="0" style="75" hidden="1" customWidth="1"/>
    <col min="10213" max="10213" width="21.85546875" style="75" customWidth="1"/>
    <col min="10214" max="10214" width="21.7109375" style="75" customWidth="1"/>
    <col min="10215" max="10215" width="22.42578125" style="75" customWidth="1"/>
    <col min="10216" max="10217" width="20.85546875" style="75" customWidth="1"/>
    <col min="10218" max="10218" width="19.28515625" style="75" customWidth="1"/>
    <col min="10219" max="10219" width="21" style="75" customWidth="1"/>
    <col min="10220" max="10455" width="9.140625" style="75"/>
    <col min="10456" max="10456" width="47.7109375" style="75" customWidth="1"/>
    <col min="10457" max="10457" width="6.5703125" style="75" customWidth="1"/>
    <col min="10458" max="10458" width="20.5703125" style="75" customWidth="1"/>
    <col min="10459" max="10468" width="0" style="75" hidden="1" customWidth="1"/>
    <col min="10469" max="10469" width="21.85546875" style="75" customWidth="1"/>
    <col min="10470" max="10470" width="21.7109375" style="75" customWidth="1"/>
    <col min="10471" max="10471" width="22.42578125" style="75" customWidth="1"/>
    <col min="10472" max="10473" width="20.85546875" style="75" customWidth="1"/>
    <col min="10474" max="10474" width="19.28515625" style="75" customWidth="1"/>
    <col min="10475" max="10475" width="21" style="75" customWidth="1"/>
    <col min="10476" max="10711" width="9.140625" style="75"/>
    <col min="10712" max="10712" width="47.7109375" style="75" customWidth="1"/>
    <col min="10713" max="10713" width="6.5703125" style="75" customWidth="1"/>
    <col min="10714" max="10714" width="20.5703125" style="75" customWidth="1"/>
    <col min="10715" max="10724" width="0" style="75" hidden="1" customWidth="1"/>
    <col min="10725" max="10725" width="21.85546875" style="75" customWidth="1"/>
    <col min="10726" max="10726" width="21.7109375" style="75" customWidth="1"/>
    <col min="10727" max="10727" width="22.42578125" style="75" customWidth="1"/>
    <col min="10728" max="10729" width="20.85546875" style="75" customWidth="1"/>
    <col min="10730" max="10730" width="19.28515625" style="75" customWidth="1"/>
    <col min="10731" max="10731" width="21" style="75" customWidth="1"/>
    <col min="10732" max="10967" width="9.140625" style="75"/>
    <col min="10968" max="10968" width="47.7109375" style="75" customWidth="1"/>
    <col min="10969" max="10969" width="6.5703125" style="75" customWidth="1"/>
    <col min="10970" max="10970" width="20.5703125" style="75" customWidth="1"/>
    <col min="10971" max="10980" width="0" style="75" hidden="1" customWidth="1"/>
    <col min="10981" max="10981" width="21.85546875" style="75" customWidth="1"/>
    <col min="10982" max="10982" width="21.7109375" style="75" customWidth="1"/>
    <col min="10983" max="10983" width="22.42578125" style="75" customWidth="1"/>
    <col min="10984" max="10985" width="20.85546875" style="75" customWidth="1"/>
    <col min="10986" max="10986" width="19.28515625" style="75" customWidth="1"/>
    <col min="10987" max="10987" width="21" style="75" customWidth="1"/>
    <col min="10988" max="11223" width="9.140625" style="75"/>
    <col min="11224" max="11224" width="47.7109375" style="75" customWidth="1"/>
    <col min="11225" max="11225" width="6.5703125" style="75" customWidth="1"/>
    <col min="11226" max="11226" width="20.5703125" style="75" customWidth="1"/>
    <col min="11227" max="11236" width="0" style="75" hidden="1" customWidth="1"/>
    <col min="11237" max="11237" width="21.85546875" style="75" customWidth="1"/>
    <col min="11238" max="11238" width="21.7109375" style="75" customWidth="1"/>
    <col min="11239" max="11239" width="22.42578125" style="75" customWidth="1"/>
    <col min="11240" max="11241" width="20.85546875" style="75" customWidth="1"/>
    <col min="11242" max="11242" width="19.28515625" style="75" customWidth="1"/>
    <col min="11243" max="11243" width="21" style="75" customWidth="1"/>
    <col min="11244" max="11479" width="9.140625" style="75"/>
    <col min="11480" max="11480" width="47.7109375" style="75" customWidth="1"/>
    <col min="11481" max="11481" width="6.5703125" style="75" customWidth="1"/>
    <col min="11482" max="11482" width="20.5703125" style="75" customWidth="1"/>
    <col min="11483" max="11492" width="0" style="75" hidden="1" customWidth="1"/>
    <col min="11493" max="11493" width="21.85546875" style="75" customWidth="1"/>
    <col min="11494" max="11494" width="21.7109375" style="75" customWidth="1"/>
    <col min="11495" max="11495" width="22.42578125" style="75" customWidth="1"/>
    <col min="11496" max="11497" width="20.85546875" style="75" customWidth="1"/>
    <col min="11498" max="11498" width="19.28515625" style="75" customWidth="1"/>
    <col min="11499" max="11499" width="21" style="75" customWidth="1"/>
    <col min="11500" max="11735" width="9.140625" style="75"/>
    <col min="11736" max="11736" width="47.7109375" style="75" customWidth="1"/>
    <col min="11737" max="11737" width="6.5703125" style="75" customWidth="1"/>
    <col min="11738" max="11738" width="20.5703125" style="75" customWidth="1"/>
    <col min="11739" max="11748" width="0" style="75" hidden="1" customWidth="1"/>
    <col min="11749" max="11749" width="21.85546875" style="75" customWidth="1"/>
    <col min="11750" max="11750" width="21.7109375" style="75" customWidth="1"/>
    <col min="11751" max="11751" width="22.42578125" style="75" customWidth="1"/>
    <col min="11752" max="11753" width="20.85546875" style="75" customWidth="1"/>
    <col min="11754" max="11754" width="19.28515625" style="75" customWidth="1"/>
    <col min="11755" max="11755" width="21" style="75" customWidth="1"/>
    <col min="11756" max="11991" width="9.140625" style="75"/>
    <col min="11992" max="11992" width="47.7109375" style="75" customWidth="1"/>
    <col min="11993" max="11993" width="6.5703125" style="75" customWidth="1"/>
    <col min="11994" max="11994" width="20.5703125" style="75" customWidth="1"/>
    <col min="11995" max="12004" width="0" style="75" hidden="1" customWidth="1"/>
    <col min="12005" max="12005" width="21.85546875" style="75" customWidth="1"/>
    <col min="12006" max="12006" width="21.7109375" style="75" customWidth="1"/>
    <col min="12007" max="12007" width="22.42578125" style="75" customWidth="1"/>
    <col min="12008" max="12009" width="20.85546875" style="75" customWidth="1"/>
    <col min="12010" max="12010" width="19.28515625" style="75" customWidth="1"/>
    <col min="12011" max="12011" width="21" style="75" customWidth="1"/>
    <col min="12012" max="12247" width="9.140625" style="75"/>
    <col min="12248" max="12248" width="47.7109375" style="75" customWidth="1"/>
    <col min="12249" max="12249" width="6.5703125" style="75" customWidth="1"/>
    <col min="12250" max="12250" width="20.5703125" style="75" customWidth="1"/>
    <col min="12251" max="12260" width="0" style="75" hidden="1" customWidth="1"/>
    <col min="12261" max="12261" width="21.85546875" style="75" customWidth="1"/>
    <col min="12262" max="12262" width="21.7109375" style="75" customWidth="1"/>
    <col min="12263" max="12263" width="22.42578125" style="75" customWidth="1"/>
    <col min="12264" max="12265" width="20.85546875" style="75" customWidth="1"/>
    <col min="12266" max="12266" width="19.28515625" style="75" customWidth="1"/>
    <col min="12267" max="12267" width="21" style="75" customWidth="1"/>
    <col min="12268" max="12503" width="9.140625" style="75"/>
    <col min="12504" max="12504" width="47.7109375" style="75" customWidth="1"/>
    <col min="12505" max="12505" width="6.5703125" style="75" customWidth="1"/>
    <col min="12506" max="12506" width="20.5703125" style="75" customWidth="1"/>
    <col min="12507" max="12516" width="0" style="75" hidden="1" customWidth="1"/>
    <col min="12517" max="12517" width="21.85546875" style="75" customWidth="1"/>
    <col min="12518" max="12518" width="21.7109375" style="75" customWidth="1"/>
    <col min="12519" max="12519" width="22.42578125" style="75" customWidth="1"/>
    <col min="12520" max="12521" width="20.85546875" style="75" customWidth="1"/>
    <col min="12522" max="12522" width="19.28515625" style="75" customWidth="1"/>
    <col min="12523" max="12523" width="21" style="75" customWidth="1"/>
    <col min="12524" max="12759" width="9.140625" style="75"/>
    <col min="12760" max="12760" width="47.7109375" style="75" customWidth="1"/>
    <col min="12761" max="12761" width="6.5703125" style="75" customWidth="1"/>
    <col min="12762" max="12762" width="20.5703125" style="75" customWidth="1"/>
    <col min="12763" max="12772" width="0" style="75" hidden="1" customWidth="1"/>
    <col min="12773" max="12773" width="21.85546875" style="75" customWidth="1"/>
    <col min="12774" max="12774" width="21.7109375" style="75" customWidth="1"/>
    <col min="12775" max="12775" width="22.42578125" style="75" customWidth="1"/>
    <col min="12776" max="12777" width="20.85546875" style="75" customWidth="1"/>
    <col min="12778" max="12778" width="19.28515625" style="75" customWidth="1"/>
    <col min="12779" max="12779" width="21" style="75" customWidth="1"/>
    <col min="12780" max="13015" width="9.140625" style="75"/>
    <col min="13016" max="13016" width="47.7109375" style="75" customWidth="1"/>
    <col min="13017" max="13017" width="6.5703125" style="75" customWidth="1"/>
    <col min="13018" max="13018" width="20.5703125" style="75" customWidth="1"/>
    <col min="13019" max="13028" width="0" style="75" hidden="1" customWidth="1"/>
    <col min="13029" max="13029" width="21.85546875" style="75" customWidth="1"/>
    <col min="13030" max="13030" width="21.7109375" style="75" customWidth="1"/>
    <col min="13031" max="13031" width="22.42578125" style="75" customWidth="1"/>
    <col min="13032" max="13033" width="20.85546875" style="75" customWidth="1"/>
    <col min="13034" max="13034" width="19.28515625" style="75" customWidth="1"/>
    <col min="13035" max="13035" width="21" style="75" customWidth="1"/>
    <col min="13036" max="13271" width="9.140625" style="75"/>
    <col min="13272" max="13272" width="47.7109375" style="75" customWidth="1"/>
    <col min="13273" max="13273" width="6.5703125" style="75" customWidth="1"/>
    <col min="13274" max="13274" width="20.5703125" style="75" customWidth="1"/>
    <col min="13275" max="13284" width="0" style="75" hidden="1" customWidth="1"/>
    <col min="13285" max="13285" width="21.85546875" style="75" customWidth="1"/>
    <col min="13286" max="13286" width="21.7109375" style="75" customWidth="1"/>
    <col min="13287" max="13287" width="22.42578125" style="75" customWidth="1"/>
    <col min="13288" max="13289" width="20.85546875" style="75" customWidth="1"/>
    <col min="13290" max="13290" width="19.28515625" style="75" customWidth="1"/>
    <col min="13291" max="13291" width="21" style="75" customWidth="1"/>
    <col min="13292" max="13527" width="9.140625" style="75"/>
    <col min="13528" max="13528" width="47.7109375" style="75" customWidth="1"/>
    <col min="13529" max="13529" width="6.5703125" style="75" customWidth="1"/>
    <col min="13530" max="13530" width="20.5703125" style="75" customWidth="1"/>
    <col min="13531" max="13540" width="0" style="75" hidden="1" customWidth="1"/>
    <col min="13541" max="13541" width="21.85546875" style="75" customWidth="1"/>
    <col min="13542" max="13542" width="21.7109375" style="75" customWidth="1"/>
    <col min="13543" max="13543" width="22.42578125" style="75" customWidth="1"/>
    <col min="13544" max="13545" width="20.85546875" style="75" customWidth="1"/>
    <col min="13546" max="13546" width="19.28515625" style="75" customWidth="1"/>
    <col min="13547" max="13547" width="21" style="75" customWidth="1"/>
    <col min="13548" max="13783" width="9.140625" style="75"/>
    <col min="13784" max="13784" width="47.7109375" style="75" customWidth="1"/>
    <col min="13785" max="13785" width="6.5703125" style="75" customWidth="1"/>
    <col min="13786" max="13786" width="20.5703125" style="75" customWidth="1"/>
    <col min="13787" max="13796" width="0" style="75" hidden="1" customWidth="1"/>
    <col min="13797" max="13797" width="21.85546875" style="75" customWidth="1"/>
    <col min="13798" max="13798" width="21.7109375" style="75" customWidth="1"/>
    <col min="13799" max="13799" width="22.42578125" style="75" customWidth="1"/>
    <col min="13800" max="13801" width="20.85546875" style="75" customWidth="1"/>
    <col min="13802" max="13802" width="19.28515625" style="75" customWidth="1"/>
    <col min="13803" max="13803" width="21" style="75" customWidth="1"/>
    <col min="13804" max="14039" width="9.140625" style="75"/>
    <col min="14040" max="14040" width="47.7109375" style="75" customWidth="1"/>
    <col min="14041" max="14041" width="6.5703125" style="75" customWidth="1"/>
    <col min="14042" max="14042" width="20.5703125" style="75" customWidth="1"/>
    <col min="14043" max="14052" width="0" style="75" hidden="1" customWidth="1"/>
    <col min="14053" max="14053" width="21.85546875" style="75" customWidth="1"/>
    <col min="14054" max="14054" width="21.7109375" style="75" customWidth="1"/>
    <col min="14055" max="14055" width="22.42578125" style="75" customWidth="1"/>
    <col min="14056" max="14057" width="20.85546875" style="75" customWidth="1"/>
    <col min="14058" max="14058" width="19.28515625" style="75" customWidth="1"/>
    <col min="14059" max="14059" width="21" style="75" customWidth="1"/>
    <col min="14060" max="14295" width="9.140625" style="75"/>
    <col min="14296" max="14296" width="47.7109375" style="75" customWidth="1"/>
    <col min="14297" max="14297" width="6.5703125" style="75" customWidth="1"/>
    <col min="14298" max="14298" width="20.5703125" style="75" customWidth="1"/>
    <col min="14299" max="14308" width="0" style="75" hidden="1" customWidth="1"/>
    <col min="14309" max="14309" width="21.85546875" style="75" customWidth="1"/>
    <col min="14310" max="14310" width="21.7109375" style="75" customWidth="1"/>
    <col min="14311" max="14311" width="22.42578125" style="75" customWidth="1"/>
    <col min="14312" max="14313" width="20.85546875" style="75" customWidth="1"/>
    <col min="14314" max="14314" width="19.28515625" style="75" customWidth="1"/>
    <col min="14315" max="14315" width="21" style="75" customWidth="1"/>
    <col min="14316" max="14551" width="9.140625" style="75"/>
    <col min="14552" max="14552" width="47.7109375" style="75" customWidth="1"/>
    <col min="14553" max="14553" width="6.5703125" style="75" customWidth="1"/>
    <col min="14554" max="14554" width="20.5703125" style="75" customWidth="1"/>
    <col min="14555" max="14564" width="0" style="75" hidden="1" customWidth="1"/>
    <col min="14565" max="14565" width="21.85546875" style="75" customWidth="1"/>
    <col min="14566" max="14566" width="21.7109375" style="75" customWidth="1"/>
    <col min="14567" max="14567" width="22.42578125" style="75" customWidth="1"/>
    <col min="14568" max="14569" width="20.85546875" style="75" customWidth="1"/>
    <col min="14570" max="14570" width="19.28515625" style="75" customWidth="1"/>
    <col min="14571" max="14571" width="21" style="75" customWidth="1"/>
    <col min="14572" max="14807" width="9.140625" style="75"/>
    <col min="14808" max="14808" width="47.7109375" style="75" customWidth="1"/>
    <col min="14809" max="14809" width="6.5703125" style="75" customWidth="1"/>
    <col min="14810" max="14810" width="20.5703125" style="75" customWidth="1"/>
    <col min="14811" max="14820" width="0" style="75" hidden="1" customWidth="1"/>
    <col min="14821" max="14821" width="21.85546875" style="75" customWidth="1"/>
    <col min="14822" max="14822" width="21.7109375" style="75" customWidth="1"/>
    <col min="14823" max="14823" width="22.42578125" style="75" customWidth="1"/>
    <col min="14824" max="14825" width="20.85546875" style="75" customWidth="1"/>
    <col min="14826" max="14826" width="19.28515625" style="75" customWidth="1"/>
    <col min="14827" max="14827" width="21" style="75" customWidth="1"/>
    <col min="14828" max="15063" width="9.140625" style="75"/>
    <col min="15064" max="15064" width="47.7109375" style="75" customWidth="1"/>
    <col min="15065" max="15065" width="6.5703125" style="75" customWidth="1"/>
    <col min="15066" max="15066" width="20.5703125" style="75" customWidth="1"/>
    <col min="15067" max="15076" width="0" style="75" hidden="1" customWidth="1"/>
    <col min="15077" max="15077" width="21.85546875" style="75" customWidth="1"/>
    <col min="15078" max="15078" width="21.7109375" style="75" customWidth="1"/>
    <col min="15079" max="15079" width="22.42578125" style="75" customWidth="1"/>
    <col min="15080" max="15081" width="20.85546875" style="75" customWidth="1"/>
    <col min="15082" max="15082" width="19.28515625" style="75" customWidth="1"/>
    <col min="15083" max="15083" width="21" style="75" customWidth="1"/>
    <col min="15084" max="15319" width="9.140625" style="75"/>
    <col min="15320" max="15320" width="47.7109375" style="75" customWidth="1"/>
    <col min="15321" max="15321" width="6.5703125" style="75" customWidth="1"/>
    <col min="15322" max="15322" width="20.5703125" style="75" customWidth="1"/>
    <col min="15323" max="15332" width="0" style="75" hidden="1" customWidth="1"/>
    <col min="15333" max="15333" width="21.85546875" style="75" customWidth="1"/>
    <col min="15334" max="15334" width="21.7109375" style="75" customWidth="1"/>
    <col min="15335" max="15335" width="22.42578125" style="75" customWidth="1"/>
    <col min="15336" max="15337" width="20.85546875" style="75" customWidth="1"/>
    <col min="15338" max="15338" width="19.28515625" style="75" customWidth="1"/>
    <col min="15339" max="15339" width="21" style="75" customWidth="1"/>
    <col min="15340" max="15575" width="9.140625" style="75"/>
    <col min="15576" max="15576" width="47.7109375" style="75" customWidth="1"/>
    <col min="15577" max="15577" width="6.5703125" style="75" customWidth="1"/>
    <col min="15578" max="15578" width="20.5703125" style="75" customWidth="1"/>
    <col min="15579" max="15588" width="0" style="75" hidden="1" customWidth="1"/>
    <col min="15589" max="15589" width="21.85546875" style="75" customWidth="1"/>
    <col min="15590" max="15590" width="21.7109375" style="75" customWidth="1"/>
    <col min="15591" max="15591" width="22.42578125" style="75" customWidth="1"/>
    <col min="15592" max="15593" width="20.85546875" style="75" customWidth="1"/>
    <col min="15594" max="15594" width="19.28515625" style="75" customWidth="1"/>
    <col min="15595" max="15595" width="21" style="75" customWidth="1"/>
    <col min="15596" max="15831" width="9.140625" style="75"/>
    <col min="15832" max="15832" width="47.7109375" style="75" customWidth="1"/>
    <col min="15833" max="15833" width="6.5703125" style="75" customWidth="1"/>
    <col min="15834" max="15834" width="20.5703125" style="75" customWidth="1"/>
    <col min="15835" max="15844" width="0" style="75" hidden="1" customWidth="1"/>
    <col min="15845" max="15845" width="21.85546875" style="75" customWidth="1"/>
    <col min="15846" max="15846" width="21.7109375" style="75" customWidth="1"/>
    <col min="15847" max="15847" width="22.42578125" style="75" customWidth="1"/>
    <col min="15848" max="15849" width="20.85546875" style="75" customWidth="1"/>
    <col min="15850" max="15850" width="19.28515625" style="75" customWidth="1"/>
    <col min="15851" max="15851" width="21" style="75" customWidth="1"/>
    <col min="15852" max="16087" width="9.140625" style="75"/>
    <col min="16088" max="16088" width="47.7109375" style="75" customWidth="1"/>
    <col min="16089" max="16089" width="6.5703125" style="75" customWidth="1"/>
    <col min="16090" max="16090" width="20.5703125" style="75" customWidth="1"/>
    <col min="16091" max="16100" width="0" style="75" hidden="1" customWidth="1"/>
    <col min="16101" max="16101" width="21.85546875" style="75" customWidth="1"/>
    <col min="16102" max="16102" width="21.7109375" style="75" customWidth="1"/>
    <col min="16103" max="16103" width="22.42578125" style="75" customWidth="1"/>
    <col min="16104" max="16105" width="20.85546875" style="75" customWidth="1"/>
    <col min="16106" max="16106" width="19.28515625" style="75" customWidth="1"/>
    <col min="16107" max="16107" width="21" style="75" customWidth="1"/>
    <col min="16108" max="16384" width="9.140625" style="75"/>
  </cols>
  <sheetData>
    <row r="1" spans="2:15" ht="27.75" customHeight="1" x14ac:dyDescent="0.2">
      <c r="B1" s="681" t="s">
        <v>321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172"/>
    </row>
    <row r="2" spans="2:15" ht="13.5" thickBot="1" x14ac:dyDescent="0.25">
      <c r="B2" s="75"/>
      <c r="N2" s="956" t="s">
        <v>27</v>
      </c>
      <c r="O2" s="957"/>
    </row>
    <row r="3" spans="2:15" ht="15" customHeight="1" x14ac:dyDescent="0.2">
      <c r="B3" s="75"/>
      <c r="C3" s="683"/>
      <c r="D3" s="683"/>
      <c r="E3" s="683"/>
      <c r="F3" s="683" t="s">
        <v>662</v>
      </c>
      <c r="G3" s="683"/>
      <c r="H3" s="683"/>
      <c r="L3" s="737" t="s">
        <v>9</v>
      </c>
      <c r="M3" s="738"/>
      <c r="N3" s="958" t="s">
        <v>649</v>
      </c>
      <c r="O3" s="959"/>
    </row>
    <row r="4" spans="2:15" ht="12.75" customHeight="1" x14ac:dyDescent="0.2">
      <c r="B4" s="75"/>
      <c r="L4" s="673" t="s">
        <v>26</v>
      </c>
      <c r="M4" s="674"/>
      <c r="N4" s="695"/>
      <c r="O4" s="696"/>
    </row>
    <row r="5" spans="2:15" x14ac:dyDescent="0.2">
      <c r="B5" s="75"/>
      <c r="L5" s="737" t="s">
        <v>10</v>
      </c>
      <c r="M5" s="738"/>
      <c r="N5" s="868" t="s">
        <v>700</v>
      </c>
      <c r="O5" s="869"/>
    </row>
    <row r="6" spans="2:15" x14ac:dyDescent="0.2">
      <c r="B6" s="75" t="s">
        <v>23</v>
      </c>
      <c r="C6" s="960" t="s">
        <v>704</v>
      </c>
      <c r="D6" s="960"/>
      <c r="E6" s="960"/>
      <c r="F6" s="960"/>
      <c r="G6" s="960"/>
      <c r="H6" s="960"/>
      <c r="I6" s="960"/>
      <c r="J6" s="960"/>
      <c r="K6" s="960"/>
      <c r="L6" s="737" t="s">
        <v>16</v>
      </c>
      <c r="M6" s="738"/>
      <c r="N6" s="729" t="s">
        <v>701</v>
      </c>
      <c r="O6" s="730"/>
    </row>
    <row r="7" spans="2:15" ht="12.75" customHeight="1" x14ac:dyDescent="0.2">
      <c r="B7" s="672" t="s">
        <v>24</v>
      </c>
      <c r="C7" s="189"/>
      <c r="D7" s="189"/>
      <c r="E7" s="189"/>
      <c r="F7" s="189"/>
      <c r="G7" s="189"/>
      <c r="H7" s="189"/>
      <c r="I7" s="189"/>
      <c r="J7" s="189"/>
      <c r="K7" s="189"/>
      <c r="L7" s="737" t="s">
        <v>151</v>
      </c>
      <c r="M7" s="738"/>
      <c r="N7" s="697"/>
      <c r="O7" s="698"/>
    </row>
    <row r="8" spans="2:15" x14ac:dyDescent="0.2">
      <c r="B8" s="672"/>
      <c r="C8" s="699" t="s">
        <v>646</v>
      </c>
      <c r="D8" s="699"/>
      <c r="E8" s="699"/>
      <c r="F8" s="699"/>
      <c r="G8" s="699"/>
      <c r="H8" s="699"/>
      <c r="I8" s="699"/>
      <c r="J8" s="699"/>
      <c r="K8" s="699"/>
      <c r="L8" s="737"/>
      <c r="M8" s="738"/>
      <c r="N8" s="697" t="s">
        <v>645</v>
      </c>
      <c r="O8" s="698"/>
    </row>
    <row r="9" spans="2:15" x14ac:dyDescent="0.2">
      <c r="B9" s="75" t="s">
        <v>25</v>
      </c>
      <c r="C9" s="817" t="s">
        <v>674</v>
      </c>
      <c r="D9" s="817"/>
      <c r="E9" s="817"/>
      <c r="F9" s="817"/>
      <c r="G9" s="817"/>
      <c r="H9" s="817"/>
      <c r="I9" s="817"/>
      <c r="J9" s="817"/>
      <c r="K9" s="817"/>
      <c r="L9" s="737" t="s">
        <v>11</v>
      </c>
      <c r="M9" s="738"/>
      <c r="N9" s="695" t="s">
        <v>675</v>
      </c>
      <c r="O9" s="696"/>
    </row>
    <row r="10" spans="2:15" ht="15.75" customHeight="1" thickBot="1" x14ac:dyDescent="0.25">
      <c r="B10" s="75" t="s">
        <v>12</v>
      </c>
      <c r="C10" s="513"/>
      <c r="D10" s="513"/>
      <c r="E10" s="513"/>
      <c r="F10" s="513"/>
      <c r="G10" s="513"/>
      <c r="H10" s="513"/>
      <c r="I10" s="513"/>
      <c r="J10" s="513"/>
      <c r="K10" s="513"/>
      <c r="N10" s="953"/>
      <c r="O10" s="954"/>
    </row>
    <row r="11" spans="2:15" ht="6.75" customHeight="1" x14ac:dyDescent="0.2">
      <c r="B11" s="75"/>
    </row>
    <row r="12" spans="2:15" ht="13.5" customHeight="1" x14ac:dyDescent="0.2">
      <c r="B12" s="950" t="s">
        <v>322</v>
      </c>
      <c r="C12" s="950"/>
      <c r="D12" s="950"/>
      <c r="E12" s="950"/>
      <c r="F12" s="950"/>
      <c r="G12" s="950"/>
      <c r="H12" s="950"/>
      <c r="I12" s="950"/>
      <c r="J12" s="950"/>
      <c r="K12" s="950"/>
      <c r="L12" s="950"/>
      <c r="M12" s="950"/>
      <c r="N12" s="950"/>
      <c r="O12" s="950"/>
    </row>
    <row r="13" spans="2:15" ht="6" customHeight="1" x14ac:dyDescent="0.2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2:15" x14ac:dyDescent="0.2">
      <c r="B14" s="758" t="s">
        <v>323</v>
      </c>
      <c r="C14" s="930" t="s">
        <v>2</v>
      </c>
      <c r="D14" s="951" t="s">
        <v>324</v>
      </c>
      <c r="E14" s="952"/>
      <c r="F14" s="952"/>
      <c r="G14" s="952"/>
      <c r="H14" s="952"/>
      <c r="I14" s="952"/>
      <c r="J14" s="952"/>
      <c r="K14" s="952"/>
      <c r="L14" s="952"/>
      <c r="M14" s="952"/>
      <c r="N14" s="952"/>
      <c r="O14" s="952"/>
    </row>
    <row r="15" spans="2:15" x14ac:dyDescent="0.2">
      <c r="B15" s="758"/>
      <c r="C15" s="930"/>
      <c r="D15" s="931" t="s">
        <v>1</v>
      </c>
      <c r="E15" s="951" t="s">
        <v>78</v>
      </c>
      <c r="F15" s="952"/>
      <c r="G15" s="952"/>
      <c r="H15" s="952"/>
      <c r="I15" s="952"/>
      <c r="J15" s="952"/>
      <c r="K15" s="952"/>
      <c r="L15" s="952"/>
      <c r="M15" s="952"/>
      <c r="N15" s="952"/>
      <c r="O15" s="952"/>
    </row>
    <row r="16" spans="2:15" x14ac:dyDescent="0.2">
      <c r="B16" s="758"/>
      <c r="C16" s="930"/>
      <c r="D16" s="931"/>
      <c r="E16" s="746" t="s">
        <v>325</v>
      </c>
      <c r="F16" s="951" t="s">
        <v>326</v>
      </c>
      <c r="G16" s="952"/>
      <c r="H16" s="952"/>
      <c r="I16" s="955"/>
      <c r="J16" s="951" t="s">
        <v>327</v>
      </c>
      <c r="K16" s="952"/>
      <c r="L16" s="952"/>
      <c r="M16" s="952"/>
      <c r="N16" s="952"/>
      <c r="O16" s="952"/>
    </row>
    <row r="17" spans="2:15" ht="30" customHeight="1" x14ac:dyDescent="0.2">
      <c r="B17" s="758"/>
      <c r="C17" s="930"/>
      <c r="D17" s="931"/>
      <c r="E17" s="746"/>
      <c r="F17" s="746" t="s">
        <v>1</v>
      </c>
      <c r="G17" s="754" t="s">
        <v>78</v>
      </c>
      <c r="H17" s="945"/>
      <c r="I17" s="944"/>
      <c r="J17" s="747" t="s">
        <v>328</v>
      </c>
      <c r="K17" s="740"/>
      <c r="L17" s="754" t="s">
        <v>329</v>
      </c>
      <c r="M17" s="945"/>
      <c r="N17" s="945"/>
      <c r="O17" s="945"/>
    </row>
    <row r="18" spans="2:15" ht="15.75" customHeight="1" x14ac:dyDescent="0.2">
      <c r="B18" s="758"/>
      <c r="C18" s="930"/>
      <c r="D18" s="931"/>
      <c r="E18" s="746"/>
      <c r="F18" s="746"/>
      <c r="G18" s="53" t="s">
        <v>330</v>
      </c>
      <c r="H18" s="754" t="s">
        <v>331</v>
      </c>
      <c r="I18" s="944"/>
      <c r="J18" s="759"/>
      <c r="K18" s="742"/>
      <c r="L18" s="754" t="s">
        <v>1</v>
      </c>
      <c r="M18" s="944"/>
      <c r="N18" s="754" t="s">
        <v>332</v>
      </c>
      <c r="O18" s="945"/>
    </row>
    <row r="19" spans="2:15" s="174" customFormat="1" x14ac:dyDescent="0.2">
      <c r="B19" s="175">
        <v>1</v>
      </c>
      <c r="C19" s="176">
        <v>2</v>
      </c>
      <c r="D19" s="176">
        <v>3</v>
      </c>
      <c r="E19" s="176">
        <v>4</v>
      </c>
      <c r="F19" s="176">
        <v>5</v>
      </c>
      <c r="G19" s="176">
        <v>6</v>
      </c>
      <c r="H19" s="946">
        <v>7</v>
      </c>
      <c r="I19" s="946"/>
      <c r="J19" s="946">
        <v>8</v>
      </c>
      <c r="K19" s="946"/>
      <c r="L19" s="947">
        <v>9</v>
      </c>
      <c r="M19" s="948"/>
      <c r="N19" s="947">
        <v>10</v>
      </c>
      <c r="O19" s="949"/>
    </row>
    <row r="20" spans="2:15" ht="26.25" customHeight="1" x14ac:dyDescent="0.2">
      <c r="B20" s="177" t="s">
        <v>333</v>
      </c>
      <c r="C20" s="195">
        <v>1000</v>
      </c>
      <c r="D20" s="517">
        <f>E20+F20+J20+L20</f>
        <v>481443</v>
      </c>
      <c r="E20" s="517">
        <f>E21+E23</f>
        <v>481443</v>
      </c>
      <c r="F20" s="518">
        <f>G20+H20</f>
        <v>0</v>
      </c>
      <c r="G20" s="517">
        <f>G21+G23</f>
        <v>0</v>
      </c>
      <c r="H20" s="927">
        <f>H21+H23</f>
        <v>0</v>
      </c>
      <c r="I20" s="927"/>
      <c r="J20" s="927">
        <f>J21+J23</f>
        <v>0</v>
      </c>
      <c r="K20" s="927"/>
      <c r="L20" s="926">
        <f>L21+L23</f>
        <v>0</v>
      </c>
      <c r="M20" s="926"/>
      <c r="N20" s="926">
        <f>N21+N23</f>
        <v>0</v>
      </c>
      <c r="O20" s="926"/>
    </row>
    <row r="21" spans="2:15" ht="25.5" x14ac:dyDescent="0.2">
      <c r="B21" s="179" t="s">
        <v>334</v>
      </c>
      <c r="C21" s="195">
        <v>1100</v>
      </c>
      <c r="D21" s="517">
        <f t="shared" ref="D21:D35" si="0">E21+F21+J21+L21</f>
        <v>481443</v>
      </c>
      <c r="E21" s="515">
        <v>481443</v>
      </c>
      <c r="F21" s="518">
        <f t="shared" ref="F21:F35" si="1">G21+H21</f>
        <v>0</v>
      </c>
      <c r="G21" s="515"/>
      <c r="H21" s="925"/>
      <c r="I21" s="925"/>
      <c r="J21" s="925"/>
      <c r="K21" s="925"/>
      <c r="L21" s="925"/>
      <c r="M21" s="925"/>
      <c r="N21" s="925"/>
      <c r="O21" s="925"/>
    </row>
    <row r="22" spans="2:15" ht="51" x14ac:dyDescent="0.2">
      <c r="B22" s="180" t="s">
        <v>335</v>
      </c>
      <c r="C22" s="195">
        <v>1110</v>
      </c>
      <c r="D22" s="517">
        <f t="shared" si="0"/>
        <v>481443</v>
      </c>
      <c r="E22" s="515">
        <v>481443</v>
      </c>
      <c r="F22" s="518">
        <f t="shared" si="1"/>
        <v>0</v>
      </c>
      <c r="G22" s="515"/>
      <c r="H22" s="925"/>
      <c r="I22" s="925"/>
      <c r="J22" s="925"/>
      <c r="K22" s="925"/>
      <c r="L22" s="925"/>
      <c r="M22" s="925"/>
      <c r="N22" s="925"/>
      <c r="O22" s="925"/>
    </row>
    <row r="23" spans="2:15" x14ac:dyDescent="0.2">
      <c r="B23" s="179" t="s">
        <v>336</v>
      </c>
      <c r="C23" s="195">
        <v>1200</v>
      </c>
      <c r="D23" s="517">
        <f t="shared" si="0"/>
        <v>0</v>
      </c>
      <c r="E23" s="515"/>
      <c r="F23" s="518">
        <f t="shared" si="1"/>
        <v>0</v>
      </c>
      <c r="G23" s="515"/>
      <c r="H23" s="925"/>
      <c r="I23" s="925"/>
      <c r="J23" s="925"/>
      <c r="K23" s="925"/>
      <c r="L23" s="925"/>
      <c r="M23" s="925"/>
      <c r="N23" s="925"/>
      <c r="O23" s="925"/>
    </row>
    <row r="24" spans="2:15" x14ac:dyDescent="0.2">
      <c r="B24" s="181" t="s">
        <v>337</v>
      </c>
      <c r="C24" s="195">
        <v>2000</v>
      </c>
      <c r="D24" s="517">
        <f t="shared" si="0"/>
        <v>1935968.26</v>
      </c>
      <c r="E24" s="517">
        <f>E25+E27</f>
        <v>1935968.26</v>
      </c>
      <c r="F24" s="518">
        <f t="shared" si="1"/>
        <v>0</v>
      </c>
      <c r="G24" s="517">
        <f>G25+G27</f>
        <v>0</v>
      </c>
      <c r="H24" s="926">
        <f>H25+H27</f>
        <v>0</v>
      </c>
      <c r="I24" s="926"/>
      <c r="J24" s="927">
        <f>J25+J27</f>
        <v>0</v>
      </c>
      <c r="K24" s="927"/>
      <c r="L24" s="926">
        <f>L25+L27</f>
        <v>0</v>
      </c>
      <c r="M24" s="926"/>
      <c r="N24" s="926">
        <f>N25+N27</f>
        <v>0</v>
      </c>
      <c r="O24" s="926"/>
    </row>
    <row r="25" spans="2:15" ht="25.5" x14ac:dyDescent="0.2">
      <c r="B25" s="179" t="s">
        <v>334</v>
      </c>
      <c r="C25" s="195">
        <v>2100</v>
      </c>
      <c r="D25" s="517">
        <f t="shared" si="0"/>
        <v>1935968.26</v>
      </c>
      <c r="E25" s="515">
        <v>1935968.26</v>
      </c>
      <c r="F25" s="518">
        <f t="shared" si="1"/>
        <v>0</v>
      </c>
      <c r="G25" s="515"/>
      <c r="H25" s="925"/>
      <c r="I25" s="925"/>
      <c r="J25" s="925"/>
      <c r="K25" s="925"/>
      <c r="L25" s="925"/>
      <c r="M25" s="925"/>
      <c r="N25" s="925"/>
      <c r="O25" s="925"/>
    </row>
    <row r="26" spans="2:15" ht="51" x14ac:dyDescent="0.2">
      <c r="B26" s="180" t="s">
        <v>335</v>
      </c>
      <c r="C26" s="195">
        <v>2110</v>
      </c>
      <c r="D26" s="517">
        <f t="shared" si="0"/>
        <v>1935968.26</v>
      </c>
      <c r="E26" s="515">
        <v>1935968.26</v>
      </c>
      <c r="F26" s="518">
        <f t="shared" si="1"/>
        <v>0</v>
      </c>
      <c r="G26" s="515"/>
      <c r="H26" s="925"/>
      <c r="I26" s="925"/>
      <c r="J26" s="925"/>
      <c r="K26" s="925"/>
      <c r="L26" s="925"/>
      <c r="M26" s="925"/>
      <c r="N26" s="925"/>
      <c r="O26" s="925"/>
    </row>
    <row r="27" spans="2:15" x14ac:dyDescent="0.2">
      <c r="B27" s="179" t="s">
        <v>336</v>
      </c>
      <c r="C27" s="195">
        <v>2200</v>
      </c>
      <c r="D27" s="517">
        <f t="shared" si="0"/>
        <v>0</v>
      </c>
      <c r="E27" s="515"/>
      <c r="F27" s="518">
        <f t="shared" si="1"/>
        <v>0</v>
      </c>
      <c r="G27" s="515"/>
      <c r="H27" s="925"/>
      <c r="I27" s="925"/>
      <c r="J27" s="925"/>
      <c r="K27" s="925"/>
      <c r="L27" s="925"/>
      <c r="M27" s="925"/>
      <c r="N27" s="925"/>
      <c r="O27" s="925"/>
    </row>
    <row r="28" spans="2:15" ht="15" customHeight="1" x14ac:dyDescent="0.2">
      <c r="B28" s="182" t="s">
        <v>338</v>
      </c>
      <c r="C28" s="195">
        <v>3000</v>
      </c>
      <c r="D28" s="517">
        <f t="shared" si="0"/>
        <v>2518656.4</v>
      </c>
      <c r="E28" s="517">
        <f>E29+E31</f>
        <v>2518656.4</v>
      </c>
      <c r="F28" s="518">
        <f t="shared" si="1"/>
        <v>0</v>
      </c>
      <c r="G28" s="517">
        <f>G29+G31</f>
        <v>0</v>
      </c>
      <c r="H28" s="926">
        <f>H29+H31</f>
        <v>0</v>
      </c>
      <c r="I28" s="926"/>
      <c r="J28" s="926">
        <f>J29+J31</f>
        <v>0</v>
      </c>
      <c r="K28" s="926"/>
      <c r="L28" s="926">
        <f>L29+L31</f>
        <v>0</v>
      </c>
      <c r="M28" s="926"/>
      <c r="N28" s="926">
        <f>N29+N31</f>
        <v>0</v>
      </c>
      <c r="O28" s="926"/>
    </row>
    <row r="29" spans="2:15" ht="25.5" x14ac:dyDescent="0.2">
      <c r="B29" s="179" t="s">
        <v>334</v>
      </c>
      <c r="C29" s="195">
        <v>3100</v>
      </c>
      <c r="D29" s="517">
        <f t="shared" si="0"/>
        <v>2518656.4</v>
      </c>
      <c r="E29" s="515">
        <v>2518656.4</v>
      </c>
      <c r="F29" s="518">
        <f t="shared" si="1"/>
        <v>0</v>
      </c>
      <c r="G29" s="515"/>
      <c r="H29" s="925"/>
      <c r="I29" s="925"/>
      <c r="J29" s="925"/>
      <c r="K29" s="925"/>
      <c r="L29" s="925"/>
      <c r="M29" s="925"/>
      <c r="N29" s="925"/>
      <c r="O29" s="925"/>
    </row>
    <row r="30" spans="2:15" ht="51" x14ac:dyDescent="0.2">
      <c r="B30" s="180" t="s">
        <v>335</v>
      </c>
      <c r="C30" s="195">
        <v>3110</v>
      </c>
      <c r="D30" s="517">
        <f t="shared" si="0"/>
        <v>2518656.4</v>
      </c>
      <c r="E30" s="515">
        <v>2518656.4</v>
      </c>
      <c r="F30" s="518">
        <f t="shared" si="1"/>
        <v>0</v>
      </c>
      <c r="G30" s="515"/>
      <c r="H30" s="925"/>
      <c r="I30" s="925"/>
      <c r="J30" s="925"/>
      <c r="K30" s="925"/>
      <c r="L30" s="925"/>
      <c r="M30" s="925"/>
      <c r="N30" s="925"/>
      <c r="O30" s="925"/>
    </row>
    <row r="31" spans="2:15" x14ac:dyDescent="0.2">
      <c r="B31" s="179" t="s">
        <v>336</v>
      </c>
      <c r="C31" s="195">
        <v>3200</v>
      </c>
      <c r="D31" s="517">
        <f t="shared" si="0"/>
        <v>0</v>
      </c>
      <c r="E31" s="515"/>
      <c r="F31" s="518">
        <f>G31+H31</f>
        <v>0</v>
      </c>
      <c r="G31" s="515"/>
      <c r="H31" s="925"/>
      <c r="I31" s="925"/>
      <c r="J31" s="925"/>
      <c r="K31" s="925"/>
      <c r="L31" s="925"/>
      <c r="M31" s="925"/>
      <c r="N31" s="925"/>
      <c r="O31" s="925"/>
    </row>
    <row r="32" spans="2:15" x14ac:dyDescent="0.2">
      <c r="B32" s="182" t="s">
        <v>339</v>
      </c>
      <c r="C32" s="195">
        <v>4000</v>
      </c>
      <c r="D32" s="517">
        <f t="shared" si="0"/>
        <v>0</v>
      </c>
      <c r="E32" s="517">
        <f>E33+E35</f>
        <v>0</v>
      </c>
      <c r="F32" s="518">
        <f t="shared" si="1"/>
        <v>0</v>
      </c>
      <c r="G32" s="517">
        <f>G33+G35</f>
        <v>0</v>
      </c>
      <c r="H32" s="926">
        <f>H33+H35</f>
        <v>0</v>
      </c>
      <c r="I32" s="926"/>
      <c r="J32" s="927">
        <f>J33+J35</f>
        <v>0</v>
      </c>
      <c r="K32" s="927"/>
      <c r="L32" s="926">
        <f>L33+L35</f>
        <v>0</v>
      </c>
      <c r="M32" s="926"/>
      <c r="N32" s="926">
        <f>N33+N35</f>
        <v>0</v>
      </c>
      <c r="O32" s="926"/>
    </row>
    <row r="33" spans="2:15" ht="25.5" x14ac:dyDescent="0.2">
      <c r="B33" s="179" t="s">
        <v>334</v>
      </c>
      <c r="C33" s="195">
        <v>4100</v>
      </c>
      <c r="D33" s="517">
        <f t="shared" si="0"/>
        <v>0</v>
      </c>
      <c r="E33" s="515"/>
      <c r="F33" s="518">
        <f t="shared" si="1"/>
        <v>0</v>
      </c>
      <c r="G33" s="515"/>
      <c r="H33" s="925"/>
      <c r="I33" s="925"/>
      <c r="J33" s="925"/>
      <c r="K33" s="925"/>
      <c r="L33" s="925"/>
      <c r="M33" s="925"/>
      <c r="N33" s="925"/>
      <c r="O33" s="925"/>
    </row>
    <row r="34" spans="2:15" ht="51" x14ac:dyDescent="0.2">
      <c r="B34" s="180" t="s">
        <v>335</v>
      </c>
      <c r="C34" s="195">
        <v>4110</v>
      </c>
      <c r="D34" s="517">
        <f t="shared" si="0"/>
        <v>0</v>
      </c>
      <c r="E34" s="515"/>
      <c r="F34" s="518">
        <f t="shared" si="1"/>
        <v>0</v>
      </c>
      <c r="G34" s="515"/>
      <c r="H34" s="925"/>
      <c r="I34" s="925"/>
      <c r="J34" s="925"/>
      <c r="K34" s="925"/>
      <c r="L34" s="925"/>
      <c r="M34" s="925"/>
      <c r="N34" s="925"/>
      <c r="O34" s="925"/>
    </row>
    <row r="35" spans="2:15" x14ac:dyDescent="0.2">
      <c r="B35" s="179" t="s">
        <v>336</v>
      </c>
      <c r="C35" s="195">
        <v>4200</v>
      </c>
      <c r="D35" s="517">
        <f t="shared" si="0"/>
        <v>0</v>
      </c>
      <c r="E35" s="515"/>
      <c r="F35" s="518">
        <f t="shared" si="1"/>
        <v>0</v>
      </c>
      <c r="G35" s="515"/>
      <c r="H35" s="925"/>
      <c r="I35" s="925"/>
      <c r="J35" s="925"/>
      <c r="K35" s="925"/>
      <c r="L35" s="925"/>
      <c r="M35" s="925"/>
      <c r="N35" s="925"/>
      <c r="O35" s="925"/>
    </row>
    <row r="36" spans="2:15" s="258" customFormat="1" ht="12.75" customHeight="1" x14ac:dyDescent="0.2">
      <c r="B36" s="51" t="s">
        <v>150</v>
      </c>
      <c r="C36" s="516">
        <v>9000</v>
      </c>
      <c r="D36" s="519">
        <f>D20+D24+D28+D32</f>
        <v>4936067.66</v>
      </c>
      <c r="E36" s="519">
        <f t="shared" ref="E36:G36" si="2">E20+E24+E28+E32</f>
        <v>4936067.66</v>
      </c>
      <c r="F36" s="519">
        <f t="shared" si="2"/>
        <v>0</v>
      </c>
      <c r="G36" s="519">
        <f t="shared" si="2"/>
        <v>0</v>
      </c>
      <c r="H36" s="941">
        <f>H20+H24+H28+H32</f>
        <v>0</v>
      </c>
      <c r="I36" s="942"/>
      <c r="J36" s="929">
        <f>J20+J24+J28+J32</f>
        <v>0</v>
      </c>
      <c r="K36" s="929"/>
      <c r="L36" s="929">
        <f>L20+L24+L28+L32</f>
        <v>0</v>
      </c>
      <c r="M36" s="929"/>
      <c r="N36" s="929">
        <f>N20+N24+N28+N32</f>
        <v>0</v>
      </c>
      <c r="O36" s="929"/>
    </row>
    <row r="37" spans="2:15" ht="6.75" customHeight="1" x14ac:dyDescent="0.2">
      <c r="B37" s="51"/>
      <c r="C37" s="183"/>
      <c r="J37" s="94"/>
      <c r="K37" s="94"/>
      <c r="L37" s="94"/>
      <c r="M37" s="94"/>
      <c r="N37" s="94"/>
      <c r="O37" s="94"/>
    </row>
    <row r="38" spans="2:15" ht="15" customHeight="1" x14ac:dyDescent="0.2">
      <c r="B38" s="930" t="s">
        <v>323</v>
      </c>
      <c r="C38" s="930" t="s">
        <v>2</v>
      </c>
      <c r="D38" s="931" t="s">
        <v>340</v>
      </c>
      <c r="E38" s="931"/>
      <c r="F38" s="931"/>
      <c r="G38" s="931"/>
      <c r="H38" s="931"/>
      <c r="I38" s="931"/>
      <c r="J38" s="931"/>
      <c r="K38" s="931"/>
      <c r="L38" s="931"/>
      <c r="M38" s="931"/>
      <c r="N38" s="931"/>
      <c r="O38" s="931"/>
    </row>
    <row r="39" spans="2:15" x14ac:dyDescent="0.2">
      <c r="B39" s="930"/>
      <c r="C39" s="930"/>
      <c r="D39" s="931" t="s">
        <v>341</v>
      </c>
      <c r="E39" s="931"/>
      <c r="F39" s="931" t="s">
        <v>342</v>
      </c>
      <c r="G39" s="931"/>
      <c r="H39" s="931" t="s">
        <v>343</v>
      </c>
      <c r="I39" s="931"/>
      <c r="J39" s="931" t="s">
        <v>344</v>
      </c>
      <c r="K39" s="931"/>
      <c r="L39" s="943" t="s">
        <v>345</v>
      </c>
      <c r="M39" s="943"/>
      <c r="N39" s="943" t="s">
        <v>346</v>
      </c>
      <c r="O39" s="943"/>
    </row>
    <row r="40" spans="2:15" ht="12.75" customHeight="1" x14ac:dyDescent="0.2">
      <c r="B40" s="930"/>
      <c r="C40" s="930"/>
      <c r="D40" s="746" t="s">
        <v>347</v>
      </c>
      <c r="E40" s="746" t="s">
        <v>348</v>
      </c>
      <c r="F40" s="746" t="s">
        <v>347</v>
      </c>
      <c r="G40" s="746" t="s">
        <v>349</v>
      </c>
      <c r="H40" s="746" t="s">
        <v>347</v>
      </c>
      <c r="I40" s="746" t="s">
        <v>349</v>
      </c>
      <c r="J40" s="746" t="s">
        <v>347</v>
      </c>
      <c r="K40" s="746" t="s">
        <v>349</v>
      </c>
      <c r="L40" s="746" t="s">
        <v>347</v>
      </c>
      <c r="M40" s="746" t="s">
        <v>349</v>
      </c>
      <c r="N40" s="746" t="s">
        <v>347</v>
      </c>
      <c r="O40" s="746" t="s">
        <v>349</v>
      </c>
    </row>
    <row r="41" spans="2:15" ht="27" customHeight="1" x14ac:dyDescent="0.2">
      <c r="B41" s="930"/>
      <c r="C41" s="930"/>
      <c r="D41" s="746"/>
      <c r="E41" s="746"/>
      <c r="F41" s="746"/>
      <c r="G41" s="746"/>
      <c r="H41" s="746"/>
      <c r="I41" s="746"/>
      <c r="J41" s="746"/>
      <c r="K41" s="746"/>
      <c r="L41" s="746"/>
      <c r="M41" s="746"/>
      <c r="N41" s="746"/>
      <c r="O41" s="746"/>
    </row>
    <row r="42" spans="2:15" x14ac:dyDescent="0.2">
      <c r="B42" s="175">
        <v>1</v>
      </c>
      <c r="C42" s="176">
        <v>2</v>
      </c>
      <c r="D42" s="176">
        <v>11</v>
      </c>
      <c r="E42" s="514">
        <v>12</v>
      </c>
      <c r="F42" s="176">
        <v>13</v>
      </c>
      <c r="G42" s="176">
        <v>14</v>
      </c>
      <c r="H42" s="176">
        <v>15</v>
      </c>
      <c r="I42" s="176">
        <v>16</v>
      </c>
      <c r="J42" s="176">
        <v>17</v>
      </c>
      <c r="K42" s="176">
        <v>18</v>
      </c>
      <c r="L42" s="176">
        <v>19</v>
      </c>
      <c r="M42" s="176">
        <v>20</v>
      </c>
      <c r="N42" s="176">
        <v>21</v>
      </c>
      <c r="O42" s="194">
        <v>22</v>
      </c>
    </row>
    <row r="43" spans="2:15" ht="26.25" customHeight="1" x14ac:dyDescent="0.2">
      <c r="B43" s="177" t="s">
        <v>333</v>
      </c>
      <c r="C43" s="195">
        <v>1000</v>
      </c>
      <c r="D43" s="520">
        <f>D44+D46</f>
        <v>14</v>
      </c>
      <c r="E43" s="517">
        <f t="shared" ref="E43:O43" si="3">E44+E46</f>
        <v>456062</v>
      </c>
      <c r="F43" s="520">
        <f t="shared" si="3"/>
        <v>0</v>
      </c>
      <c r="G43" s="517">
        <f t="shared" si="3"/>
        <v>0</v>
      </c>
      <c r="H43" s="520">
        <f t="shared" si="3"/>
        <v>0</v>
      </c>
      <c r="I43" s="517">
        <f t="shared" si="3"/>
        <v>0</v>
      </c>
      <c r="J43" s="520">
        <f t="shared" si="3"/>
        <v>1</v>
      </c>
      <c r="K43" s="517">
        <f t="shared" si="3"/>
        <v>25381</v>
      </c>
      <c r="L43" s="520">
        <f t="shared" si="3"/>
        <v>0</v>
      </c>
      <c r="M43" s="517">
        <f t="shared" si="3"/>
        <v>0</v>
      </c>
      <c r="N43" s="520">
        <f t="shared" si="3"/>
        <v>0</v>
      </c>
      <c r="O43" s="517">
        <f t="shared" si="3"/>
        <v>0</v>
      </c>
    </row>
    <row r="44" spans="2:15" ht="26.25" customHeight="1" x14ac:dyDescent="0.2">
      <c r="B44" s="179" t="s">
        <v>334</v>
      </c>
      <c r="C44" s="195">
        <v>1100</v>
      </c>
      <c r="D44" s="521">
        <v>14</v>
      </c>
      <c r="E44" s="515">
        <v>456062</v>
      </c>
      <c r="F44" s="521"/>
      <c r="G44" s="515"/>
      <c r="H44" s="521"/>
      <c r="I44" s="515"/>
      <c r="J44" s="521">
        <v>1</v>
      </c>
      <c r="K44" s="515">
        <v>25381</v>
      </c>
      <c r="L44" s="521"/>
      <c r="M44" s="515"/>
      <c r="N44" s="521"/>
      <c r="O44" s="515"/>
    </row>
    <row r="45" spans="2:15" ht="53.25" customHeight="1" x14ac:dyDescent="0.2">
      <c r="B45" s="180" t="s">
        <v>335</v>
      </c>
      <c r="C45" s="195">
        <v>1110</v>
      </c>
      <c r="D45" s="521">
        <v>14</v>
      </c>
      <c r="E45" s="515">
        <v>456062</v>
      </c>
      <c r="F45" s="521"/>
      <c r="G45" s="515"/>
      <c r="H45" s="521"/>
      <c r="I45" s="515"/>
      <c r="J45" s="521">
        <v>1</v>
      </c>
      <c r="K45" s="515">
        <v>25381</v>
      </c>
      <c r="L45" s="521"/>
      <c r="M45" s="515"/>
      <c r="N45" s="521"/>
      <c r="O45" s="515"/>
    </row>
    <row r="46" spans="2:15" ht="15" customHeight="1" x14ac:dyDescent="0.2">
      <c r="B46" s="179" t="s">
        <v>336</v>
      </c>
      <c r="C46" s="195">
        <v>1200</v>
      </c>
      <c r="D46" s="521"/>
      <c r="E46" s="515"/>
      <c r="F46" s="521"/>
      <c r="G46" s="515"/>
      <c r="H46" s="521"/>
      <c r="I46" s="515"/>
      <c r="J46" s="521"/>
      <c r="K46" s="515"/>
      <c r="L46" s="521"/>
      <c r="M46" s="515"/>
      <c r="N46" s="521"/>
      <c r="O46" s="515"/>
    </row>
    <row r="47" spans="2:15" ht="16.5" customHeight="1" x14ac:dyDescent="0.2">
      <c r="B47" s="181" t="s">
        <v>337</v>
      </c>
      <c r="C47" s="195">
        <v>2000</v>
      </c>
      <c r="D47" s="520">
        <f>D48+D50</f>
        <v>12</v>
      </c>
      <c r="E47" s="517">
        <f t="shared" ref="E47:O47" si="4">E48+E50</f>
        <v>565864.43000000005</v>
      </c>
      <c r="F47" s="520">
        <f t="shared" si="4"/>
        <v>3</v>
      </c>
      <c r="G47" s="517">
        <f t="shared" si="4"/>
        <v>37542</v>
      </c>
      <c r="H47" s="520">
        <f t="shared" si="4"/>
        <v>5</v>
      </c>
      <c r="I47" s="517">
        <f t="shared" si="4"/>
        <v>115498</v>
      </c>
      <c r="J47" s="520">
        <f t="shared" si="4"/>
        <v>11</v>
      </c>
      <c r="K47" s="517">
        <f t="shared" si="4"/>
        <v>1042602.28</v>
      </c>
      <c r="L47" s="520">
        <f t="shared" si="4"/>
        <v>7</v>
      </c>
      <c r="M47" s="517">
        <f t="shared" si="4"/>
        <v>174461.55</v>
      </c>
      <c r="N47" s="520">
        <f t="shared" si="4"/>
        <v>0</v>
      </c>
      <c r="O47" s="517">
        <f t="shared" si="4"/>
        <v>0</v>
      </c>
    </row>
    <row r="48" spans="2:15" ht="26.25" customHeight="1" x14ac:dyDescent="0.2">
      <c r="B48" s="179" t="s">
        <v>334</v>
      </c>
      <c r="C48" s="195">
        <v>2100</v>
      </c>
      <c r="D48" s="521">
        <v>12</v>
      </c>
      <c r="E48" s="515">
        <v>565864.43000000005</v>
      </c>
      <c r="F48" s="521">
        <v>3</v>
      </c>
      <c r="G48" s="515">
        <v>37542</v>
      </c>
      <c r="H48" s="521">
        <v>5</v>
      </c>
      <c r="I48" s="515">
        <v>115498</v>
      </c>
      <c r="J48" s="521">
        <v>11</v>
      </c>
      <c r="K48" s="515">
        <v>1042602.28</v>
      </c>
      <c r="L48" s="521">
        <v>7</v>
      </c>
      <c r="M48" s="515">
        <v>174461.55</v>
      </c>
      <c r="N48" s="521"/>
      <c r="O48" s="515"/>
    </row>
    <row r="49" spans="2:15" ht="52.5" customHeight="1" x14ac:dyDescent="0.2">
      <c r="B49" s="180" t="s">
        <v>335</v>
      </c>
      <c r="C49" s="195">
        <v>2110</v>
      </c>
      <c r="D49" s="521">
        <v>12</v>
      </c>
      <c r="E49" s="515">
        <v>565864.43000000005</v>
      </c>
      <c r="F49" s="521">
        <v>3</v>
      </c>
      <c r="G49" s="515">
        <v>37542</v>
      </c>
      <c r="H49" s="521">
        <v>5</v>
      </c>
      <c r="I49" s="515">
        <v>115498</v>
      </c>
      <c r="J49" s="521">
        <v>11</v>
      </c>
      <c r="K49" s="515">
        <v>1042602.28</v>
      </c>
      <c r="L49" s="521">
        <v>7</v>
      </c>
      <c r="M49" s="515">
        <v>174461.55</v>
      </c>
      <c r="N49" s="521"/>
      <c r="O49" s="515"/>
    </row>
    <row r="50" spans="2:15" ht="15" customHeight="1" x14ac:dyDescent="0.2">
      <c r="B50" s="179" t="s">
        <v>336</v>
      </c>
      <c r="C50" s="195">
        <v>2200</v>
      </c>
      <c r="D50" s="521"/>
      <c r="E50" s="515"/>
      <c r="F50" s="521"/>
      <c r="G50" s="515"/>
      <c r="H50" s="521"/>
      <c r="I50" s="515"/>
      <c r="J50" s="521"/>
      <c r="K50" s="515"/>
      <c r="L50" s="521"/>
      <c r="M50" s="515"/>
      <c r="N50" s="521"/>
      <c r="O50" s="515"/>
    </row>
    <row r="51" spans="2:15" ht="16.5" customHeight="1" x14ac:dyDescent="0.2">
      <c r="B51" s="182" t="s">
        <v>338</v>
      </c>
      <c r="C51" s="195">
        <v>3000</v>
      </c>
      <c r="D51" s="520">
        <f>D52+D54</f>
        <v>123</v>
      </c>
      <c r="E51" s="517">
        <f t="shared" ref="E51:O51" si="5">E52+E54</f>
        <v>1184973.1100000001</v>
      </c>
      <c r="F51" s="520">
        <f t="shared" si="5"/>
        <v>55</v>
      </c>
      <c r="G51" s="517">
        <f t="shared" si="5"/>
        <v>709483.29</v>
      </c>
      <c r="H51" s="520">
        <f t="shared" si="5"/>
        <v>4</v>
      </c>
      <c r="I51" s="517">
        <f t="shared" si="5"/>
        <v>134380</v>
      </c>
      <c r="J51" s="520">
        <f t="shared" si="5"/>
        <v>14</v>
      </c>
      <c r="K51" s="517">
        <f t="shared" si="5"/>
        <v>275197</v>
      </c>
      <c r="L51" s="520">
        <f t="shared" si="5"/>
        <v>9</v>
      </c>
      <c r="M51" s="517">
        <f t="shared" si="5"/>
        <v>162800</v>
      </c>
      <c r="N51" s="520">
        <f t="shared" si="5"/>
        <v>2</v>
      </c>
      <c r="O51" s="517">
        <f t="shared" si="5"/>
        <v>51823</v>
      </c>
    </row>
    <row r="52" spans="2:15" ht="26.25" customHeight="1" x14ac:dyDescent="0.2">
      <c r="B52" s="179" t="s">
        <v>334</v>
      </c>
      <c r="C52" s="195">
        <v>3100</v>
      </c>
      <c r="D52" s="521">
        <v>123</v>
      </c>
      <c r="E52" s="515">
        <v>1184973.1100000001</v>
      </c>
      <c r="F52" s="521">
        <v>55</v>
      </c>
      <c r="G52" s="515">
        <v>709483.29</v>
      </c>
      <c r="H52" s="521">
        <v>4</v>
      </c>
      <c r="I52" s="515">
        <v>134380</v>
      </c>
      <c r="J52" s="521">
        <v>14</v>
      </c>
      <c r="K52" s="515">
        <v>275197</v>
      </c>
      <c r="L52" s="521">
        <v>9</v>
      </c>
      <c r="M52" s="515">
        <v>162800</v>
      </c>
      <c r="N52" s="521">
        <v>2</v>
      </c>
      <c r="O52" s="515">
        <v>51823</v>
      </c>
    </row>
    <row r="53" spans="2:15" ht="51" customHeight="1" x14ac:dyDescent="0.2">
      <c r="B53" s="180" t="s">
        <v>335</v>
      </c>
      <c r="C53" s="195">
        <v>3110</v>
      </c>
      <c r="D53" s="521">
        <v>123</v>
      </c>
      <c r="E53" s="515">
        <v>1184973.1100000001</v>
      </c>
      <c r="F53" s="521">
        <v>55</v>
      </c>
      <c r="G53" s="515">
        <v>709483.29</v>
      </c>
      <c r="H53" s="521">
        <v>4</v>
      </c>
      <c r="I53" s="515">
        <v>134380</v>
      </c>
      <c r="J53" s="521">
        <v>14</v>
      </c>
      <c r="K53" s="515">
        <v>275197</v>
      </c>
      <c r="L53" s="521">
        <v>9</v>
      </c>
      <c r="M53" s="515">
        <v>162800</v>
      </c>
      <c r="N53" s="521">
        <v>2</v>
      </c>
      <c r="O53" s="515">
        <v>51823</v>
      </c>
    </row>
    <row r="54" spans="2:15" ht="15" customHeight="1" x14ac:dyDescent="0.2">
      <c r="B54" s="179" t="s">
        <v>336</v>
      </c>
      <c r="C54" s="195">
        <v>3200</v>
      </c>
      <c r="D54" s="521"/>
      <c r="E54" s="515"/>
      <c r="F54" s="521"/>
      <c r="G54" s="515"/>
      <c r="H54" s="521"/>
      <c r="I54" s="515"/>
      <c r="J54" s="521"/>
      <c r="K54" s="515"/>
      <c r="L54" s="521"/>
      <c r="M54" s="515"/>
      <c r="N54" s="521"/>
      <c r="O54" s="515"/>
    </row>
    <row r="55" spans="2:15" ht="23.25" customHeight="1" x14ac:dyDescent="0.2">
      <c r="B55" s="182" t="s">
        <v>339</v>
      </c>
      <c r="C55" s="195">
        <v>4000</v>
      </c>
      <c r="D55" s="520">
        <f>D56+D58</f>
        <v>0</v>
      </c>
      <c r="E55" s="517">
        <f t="shared" ref="E55:O55" si="6">E56+E58</f>
        <v>0</v>
      </c>
      <c r="F55" s="520">
        <f t="shared" si="6"/>
        <v>0</v>
      </c>
      <c r="G55" s="517">
        <f t="shared" si="6"/>
        <v>0</v>
      </c>
      <c r="H55" s="520">
        <f t="shared" si="6"/>
        <v>0</v>
      </c>
      <c r="I55" s="517">
        <f t="shared" si="6"/>
        <v>0</v>
      </c>
      <c r="J55" s="520">
        <f t="shared" si="6"/>
        <v>0</v>
      </c>
      <c r="K55" s="517">
        <f t="shared" si="6"/>
        <v>0</v>
      </c>
      <c r="L55" s="520">
        <f t="shared" si="6"/>
        <v>0</v>
      </c>
      <c r="M55" s="517">
        <f t="shared" si="6"/>
        <v>0</v>
      </c>
      <c r="N55" s="520">
        <f t="shared" si="6"/>
        <v>0</v>
      </c>
      <c r="O55" s="517">
        <f t="shared" si="6"/>
        <v>0</v>
      </c>
    </row>
    <row r="56" spans="2:15" ht="26.25" customHeight="1" x14ac:dyDescent="0.2">
      <c r="B56" s="179" t="s">
        <v>334</v>
      </c>
      <c r="C56" s="195">
        <v>4100</v>
      </c>
      <c r="D56" s="521"/>
      <c r="E56" s="515"/>
      <c r="F56" s="521"/>
      <c r="G56" s="515"/>
      <c r="H56" s="521"/>
      <c r="I56" s="515"/>
      <c r="J56" s="521"/>
      <c r="K56" s="515"/>
      <c r="L56" s="521"/>
      <c r="M56" s="515"/>
      <c r="N56" s="521"/>
      <c r="O56" s="515"/>
    </row>
    <row r="57" spans="2:15" ht="54" customHeight="1" x14ac:dyDescent="0.2">
      <c r="B57" s="180" t="s">
        <v>335</v>
      </c>
      <c r="C57" s="195">
        <v>4110</v>
      </c>
      <c r="D57" s="521"/>
      <c r="E57" s="515"/>
      <c r="F57" s="521"/>
      <c r="G57" s="515"/>
      <c r="H57" s="521"/>
      <c r="I57" s="515"/>
      <c r="J57" s="521"/>
      <c r="K57" s="515"/>
      <c r="L57" s="521"/>
      <c r="M57" s="515"/>
      <c r="N57" s="521"/>
      <c r="O57" s="515"/>
    </row>
    <row r="58" spans="2:15" ht="15" customHeight="1" x14ac:dyDescent="0.2">
      <c r="B58" s="179" t="s">
        <v>336</v>
      </c>
      <c r="C58" s="195">
        <v>4200</v>
      </c>
      <c r="D58" s="521"/>
      <c r="E58" s="515"/>
      <c r="F58" s="521"/>
      <c r="G58" s="515"/>
      <c r="H58" s="521"/>
      <c r="I58" s="515"/>
      <c r="J58" s="521"/>
      <c r="K58" s="515"/>
      <c r="L58" s="521"/>
      <c r="M58" s="515"/>
      <c r="N58" s="521"/>
      <c r="O58" s="515"/>
    </row>
    <row r="59" spans="2:15" s="258" customFormat="1" ht="17.25" customHeight="1" x14ac:dyDescent="0.2">
      <c r="B59" s="51" t="s">
        <v>150</v>
      </c>
      <c r="C59" s="516">
        <v>9000</v>
      </c>
      <c r="D59" s="522">
        <f>D43+D47+D51+D55</f>
        <v>149</v>
      </c>
      <c r="E59" s="519">
        <f t="shared" ref="E59:O59" si="7">E43+E47+E51+E55</f>
        <v>2206899.54</v>
      </c>
      <c r="F59" s="522">
        <f t="shared" si="7"/>
        <v>58</v>
      </c>
      <c r="G59" s="519">
        <f t="shared" si="7"/>
        <v>747025.29</v>
      </c>
      <c r="H59" s="522">
        <f t="shared" si="7"/>
        <v>9</v>
      </c>
      <c r="I59" s="519">
        <f t="shared" si="7"/>
        <v>249878</v>
      </c>
      <c r="J59" s="522">
        <f t="shared" si="7"/>
        <v>26</v>
      </c>
      <c r="K59" s="519">
        <f t="shared" si="7"/>
        <v>1343180.28</v>
      </c>
      <c r="L59" s="522">
        <f t="shared" si="7"/>
        <v>16</v>
      </c>
      <c r="M59" s="519">
        <f t="shared" si="7"/>
        <v>337261.55</v>
      </c>
      <c r="N59" s="522">
        <f t="shared" si="7"/>
        <v>2</v>
      </c>
      <c r="O59" s="519">
        <f t="shared" si="7"/>
        <v>51823</v>
      </c>
    </row>
    <row r="60" spans="2:15" ht="7.5" customHeight="1" x14ac:dyDescent="0.2">
      <c r="B60" s="184"/>
      <c r="C60" s="185"/>
    </row>
    <row r="61" spans="2:15" ht="15.75" customHeight="1" x14ac:dyDescent="0.2">
      <c r="B61" s="928" t="s">
        <v>350</v>
      </c>
      <c r="C61" s="928"/>
      <c r="D61" s="928"/>
      <c r="E61" s="928"/>
      <c r="F61" s="928"/>
      <c r="G61" s="928"/>
      <c r="H61" s="928"/>
      <c r="I61" s="928"/>
      <c r="J61" s="928"/>
      <c r="K61" s="928"/>
      <c r="L61" s="928"/>
      <c r="M61" s="928"/>
      <c r="N61" s="928"/>
      <c r="O61" s="928"/>
    </row>
    <row r="62" spans="2:15" ht="7.5" customHeight="1" x14ac:dyDescent="0.2"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</row>
    <row r="63" spans="2:15" x14ac:dyDescent="0.2">
      <c r="B63" s="758" t="s">
        <v>323</v>
      </c>
      <c r="C63" s="930" t="s">
        <v>2</v>
      </c>
      <c r="D63" s="932" t="s">
        <v>351</v>
      </c>
      <c r="E63" s="933"/>
      <c r="F63" s="933"/>
      <c r="G63" s="933"/>
      <c r="H63" s="933"/>
      <c r="I63" s="933"/>
      <c r="J63" s="933"/>
      <c r="K63" s="933"/>
      <c r="L63" s="933"/>
      <c r="M63" s="933"/>
      <c r="N63" s="933"/>
      <c r="O63" s="933"/>
    </row>
    <row r="64" spans="2:15" x14ac:dyDescent="0.2">
      <c r="B64" s="758"/>
      <c r="C64" s="930"/>
      <c r="D64" s="934" t="s">
        <v>352</v>
      </c>
      <c r="E64" s="935"/>
      <c r="F64" s="935"/>
      <c r="G64" s="935"/>
      <c r="H64" s="935"/>
      <c r="I64" s="935"/>
      <c r="J64" s="935"/>
      <c r="K64" s="935"/>
      <c r="L64" s="935"/>
      <c r="M64" s="935"/>
      <c r="N64" s="935"/>
      <c r="O64" s="935"/>
    </row>
    <row r="65" spans="2:15" ht="12.75" customHeight="1" x14ac:dyDescent="0.2">
      <c r="B65" s="758"/>
      <c r="C65" s="930"/>
      <c r="D65" s="743" t="s">
        <v>346</v>
      </c>
      <c r="E65" s="743" t="s">
        <v>353</v>
      </c>
      <c r="F65" s="743" t="s">
        <v>354</v>
      </c>
      <c r="G65" s="743" t="s">
        <v>355</v>
      </c>
      <c r="H65" s="743" t="s">
        <v>356</v>
      </c>
      <c r="I65" s="743" t="s">
        <v>357</v>
      </c>
      <c r="J65" s="743" t="s">
        <v>358</v>
      </c>
      <c r="K65" s="743" t="s">
        <v>359</v>
      </c>
      <c r="L65" s="743" t="s">
        <v>360</v>
      </c>
      <c r="M65" s="743" t="s">
        <v>361</v>
      </c>
      <c r="N65" s="747" t="s">
        <v>341</v>
      </c>
      <c r="O65" s="748"/>
    </row>
    <row r="66" spans="2:15" x14ac:dyDescent="0.2">
      <c r="B66" s="758"/>
      <c r="C66" s="930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9"/>
      <c r="O66" s="750"/>
    </row>
    <row r="67" spans="2:15" x14ac:dyDescent="0.2">
      <c r="B67" s="758"/>
      <c r="C67" s="930"/>
      <c r="D67" s="745"/>
      <c r="E67" s="745"/>
      <c r="F67" s="745"/>
      <c r="G67" s="745"/>
      <c r="H67" s="745"/>
      <c r="I67" s="745"/>
      <c r="J67" s="745"/>
      <c r="K67" s="745"/>
      <c r="L67" s="745"/>
      <c r="M67" s="745"/>
      <c r="N67" s="759"/>
      <c r="O67" s="936"/>
    </row>
    <row r="68" spans="2:15" ht="15.75" customHeight="1" x14ac:dyDescent="0.2">
      <c r="B68" s="187">
        <v>1</v>
      </c>
      <c r="C68" s="188">
        <v>2</v>
      </c>
      <c r="D68" s="188">
        <v>23</v>
      </c>
      <c r="E68" s="188">
        <v>24</v>
      </c>
      <c r="F68" s="188">
        <v>25</v>
      </c>
      <c r="G68" s="188">
        <v>26</v>
      </c>
      <c r="H68" s="188">
        <v>27</v>
      </c>
      <c r="I68" s="188">
        <v>28</v>
      </c>
      <c r="J68" s="188">
        <v>29</v>
      </c>
      <c r="K68" s="188">
        <v>30</v>
      </c>
      <c r="L68" s="188">
        <v>31</v>
      </c>
      <c r="M68" s="188">
        <v>32</v>
      </c>
      <c r="N68" s="939">
        <v>33</v>
      </c>
      <c r="O68" s="940"/>
    </row>
    <row r="69" spans="2:15" ht="25.5" x14ac:dyDescent="0.2">
      <c r="B69" s="177" t="s">
        <v>333</v>
      </c>
      <c r="C69" s="195">
        <v>1000</v>
      </c>
      <c r="D69" s="517">
        <f>D70+D72</f>
        <v>0</v>
      </c>
      <c r="E69" s="517">
        <f t="shared" ref="E69:M69" si="8">E70+E72</f>
        <v>0</v>
      </c>
      <c r="F69" s="517">
        <f t="shared" si="8"/>
        <v>0</v>
      </c>
      <c r="G69" s="517">
        <f t="shared" si="8"/>
        <v>0</v>
      </c>
      <c r="H69" s="517">
        <f t="shared" si="8"/>
        <v>0</v>
      </c>
      <c r="I69" s="517">
        <f t="shared" si="8"/>
        <v>0</v>
      </c>
      <c r="J69" s="517">
        <f t="shared" si="8"/>
        <v>0</v>
      </c>
      <c r="K69" s="517">
        <f t="shared" si="8"/>
        <v>0</v>
      </c>
      <c r="L69" s="517">
        <f t="shared" si="8"/>
        <v>0</v>
      </c>
      <c r="M69" s="517">
        <f t="shared" si="8"/>
        <v>0</v>
      </c>
      <c r="N69" s="926">
        <f>N70+N72</f>
        <v>172160.6</v>
      </c>
      <c r="O69" s="926"/>
    </row>
    <row r="70" spans="2:15" ht="25.5" x14ac:dyDescent="0.2">
      <c r="B70" s="179" t="s">
        <v>334</v>
      </c>
      <c r="C70" s="195">
        <v>1100</v>
      </c>
      <c r="D70" s="515"/>
      <c r="E70" s="515"/>
      <c r="F70" s="515"/>
      <c r="G70" s="515"/>
      <c r="H70" s="515"/>
      <c r="I70" s="515"/>
      <c r="J70" s="515"/>
      <c r="K70" s="515"/>
      <c r="L70" s="515"/>
      <c r="M70" s="515"/>
      <c r="N70" s="937">
        <v>172160.6</v>
      </c>
      <c r="O70" s="938"/>
    </row>
    <row r="71" spans="2:15" ht="51" x14ac:dyDescent="0.2">
      <c r="B71" s="180" t="s">
        <v>335</v>
      </c>
      <c r="C71" s="195">
        <v>1110</v>
      </c>
      <c r="D71" s="515"/>
      <c r="E71" s="515"/>
      <c r="F71" s="515"/>
      <c r="G71" s="515"/>
      <c r="H71" s="515"/>
      <c r="I71" s="515"/>
      <c r="J71" s="515"/>
      <c r="K71" s="515"/>
      <c r="L71" s="515"/>
      <c r="M71" s="515"/>
      <c r="N71" s="937">
        <v>172161.6</v>
      </c>
      <c r="O71" s="938"/>
    </row>
    <row r="72" spans="2:15" x14ac:dyDescent="0.2">
      <c r="B72" s="179" t="s">
        <v>336</v>
      </c>
      <c r="C72" s="195">
        <v>1200</v>
      </c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937"/>
      <c r="O72" s="938"/>
    </row>
    <row r="73" spans="2:15" x14ac:dyDescent="0.2">
      <c r="B73" s="181" t="s">
        <v>337</v>
      </c>
      <c r="C73" s="195">
        <v>2000</v>
      </c>
      <c r="D73" s="517">
        <f>D74+D76</f>
        <v>0</v>
      </c>
      <c r="E73" s="517">
        <f t="shared" ref="E73:M73" si="9">E74+E76</f>
        <v>0</v>
      </c>
      <c r="F73" s="517">
        <f t="shared" si="9"/>
        <v>0</v>
      </c>
      <c r="G73" s="517">
        <f t="shared" si="9"/>
        <v>554979.64</v>
      </c>
      <c r="H73" s="517">
        <f t="shared" si="9"/>
        <v>0</v>
      </c>
      <c r="I73" s="517">
        <f t="shared" si="9"/>
        <v>0</v>
      </c>
      <c r="J73" s="517">
        <f t="shared" si="9"/>
        <v>0</v>
      </c>
      <c r="K73" s="517">
        <f t="shared" si="9"/>
        <v>0</v>
      </c>
      <c r="L73" s="517">
        <f t="shared" si="9"/>
        <v>0</v>
      </c>
      <c r="M73" s="517">
        <f t="shared" si="9"/>
        <v>0</v>
      </c>
      <c r="N73" s="926">
        <f>N74+N76</f>
        <v>0</v>
      </c>
      <c r="O73" s="926"/>
    </row>
    <row r="74" spans="2:15" ht="25.5" x14ac:dyDescent="0.2">
      <c r="B74" s="179" t="s">
        <v>334</v>
      </c>
      <c r="C74" s="195">
        <v>2100</v>
      </c>
      <c r="D74" s="515"/>
      <c r="E74" s="515"/>
      <c r="F74" s="515"/>
      <c r="G74" s="515">
        <v>554979.64</v>
      </c>
      <c r="H74" s="515"/>
      <c r="I74" s="515"/>
      <c r="J74" s="515"/>
      <c r="K74" s="515"/>
      <c r="L74" s="515"/>
      <c r="M74" s="515"/>
      <c r="N74" s="937"/>
      <c r="O74" s="938"/>
    </row>
    <row r="75" spans="2:15" ht="51" x14ac:dyDescent="0.2">
      <c r="B75" s="180" t="s">
        <v>335</v>
      </c>
      <c r="C75" s="195">
        <v>2110</v>
      </c>
      <c r="D75" s="515"/>
      <c r="E75" s="515"/>
      <c r="F75" s="515"/>
      <c r="G75" s="515">
        <v>554979.64</v>
      </c>
      <c r="H75" s="515"/>
      <c r="I75" s="515"/>
      <c r="J75" s="515"/>
      <c r="K75" s="515"/>
      <c r="L75" s="515"/>
      <c r="M75" s="515"/>
      <c r="N75" s="937"/>
      <c r="O75" s="938"/>
    </row>
    <row r="76" spans="2:15" x14ac:dyDescent="0.2">
      <c r="B76" s="179" t="s">
        <v>336</v>
      </c>
      <c r="C76" s="195">
        <v>2200</v>
      </c>
      <c r="D76" s="515"/>
      <c r="E76" s="515"/>
      <c r="F76" s="515"/>
      <c r="G76" s="515"/>
      <c r="H76" s="515"/>
      <c r="I76" s="515"/>
      <c r="J76" s="515"/>
      <c r="K76" s="515"/>
      <c r="L76" s="515"/>
      <c r="M76" s="515"/>
      <c r="N76" s="937"/>
      <c r="O76" s="938"/>
    </row>
    <row r="77" spans="2:15" x14ac:dyDescent="0.2">
      <c r="B77" s="182" t="s">
        <v>362</v>
      </c>
      <c r="C77" s="195">
        <v>3000</v>
      </c>
      <c r="D77" s="517">
        <f>D78+D80</f>
        <v>0</v>
      </c>
      <c r="E77" s="517">
        <f t="shared" ref="E77:M77" si="10">E78+E80</f>
        <v>0</v>
      </c>
      <c r="F77" s="517">
        <f t="shared" si="10"/>
        <v>0</v>
      </c>
      <c r="G77" s="517">
        <f t="shared" si="10"/>
        <v>0</v>
      </c>
      <c r="H77" s="517">
        <f t="shared" si="10"/>
        <v>0</v>
      </c>
      <c r="I77" s="517">
        <f t="shared" si="10"/>
        <v>0</v>
      </c>
      <c r="J77" s="517">
        <f t="shared" si="10"/>
        <v>42315</v>
      </c>
      <c r="K77" s="517">
        <f t="shared" si="10"/>
        <v>0</v>
      </c>
      <c r="L77" s="517">
        <f t="shared" si="10"/>
        <v>0</v>
      </c>
      <c r="M77" s="517">
        <f t="shared" si="10"/>
        <v>0</v>
      </c>
      <c r="N77" s="926">
        <f>N78+N80</f>
        <v>0</v>
      </c>
      <c r="O77" s="926"/>
    </row>
    <row r="78" spans="2:15" ht="25.5" x14ac:dyDescent="0.2">
      <c r="B78" s="179" t="s">
        <v>334</v>
      </c>
      <c r="C78" s="195">
        <v>3100</v>
      </c>
      <c r="D78" s="515"/>
      <c r="E78" s="515"/>
      <c r="F78" s="515"/>
      <c r="G78" s="515"/>
      <c r="H78" s="515"/>
      <c r="I78" s="515"/>
      <c r="J78" s="515">
        <v>42315</v>
      </c>
      <c r="K78" s="515"/>
      <c r="L78" s="515"/>
      <c r="M78" s="515"/>
      <c r="N78" s="937"/>
      <c r="O78" s="938"/>
    </row>
    <row r="79" spans="2:15" ht="51" x14ac:dyDescent="0.2">
      <c r="B79" s="180" t="s">
        <v>335</v>
      </c>
      <c r="C79" s="195">
        <v>3110</v>
      </c>
      <c r="D79" s="515"/>
      <c r="E79" s="515"/>
      <c r="F79" s="515"/>
      <c r="G79" s="515"/>
      <c r="H79" s="515"/>
      <c r="I79" s="515"/>
      <c r="J79" s="515">
        <v>42315</v>
      </c>
      <c r="K79" s="515"/>
      <c r="L79" s="515"/>
      <c r="M79" s="515"/>
      <c r="N79" s="937"/>
      <c r="O79" s="938"/>
    </row>
    <row r="80" spans="2:15" x14ac:dyDescent="0.2">
      <c r="B80" s="179" t="s">
        <v>336</v>
      </c>
      <c r="C80" s="195">
        <v>3200</v>
      </c>
      <c r="D80" s="515"/>
      <c r="E80" s="515"/>
      <c r="F80" s="515"/>
      <c r="G80" s="515"/>
      <c r="H80" s="515"/>
      <c r="I80" s="515"/>
      <c r="J80" s="515"/>
      <c r="K80" s="515"/>
      <c r="L80" s="515"/>
      <c r="M80" s="515"/>
      <c r="N80" s="937"/>
      <c r="O80" s="938"/>
    </row>
    <row r="81" spans="2:15" x14ac:dyDescent="0.2">
      <c r="B81" s="182" t="s">
        <v>363</v>
      </c>
      <c r="C81" s="195">
        <v>4000</v>
      </c>
      <c r="D81" s="517">
        <f>D82+D84</f>
        <v>0</v>
      </c>
      <c r="E81" s="517">
        <f t="shared" ref="E81:M81" si="11">E82+E84</f>
        <v>0</v>
      </c>
      <c r="F81" s="517">
        <f t="shared" si="11"/>
        <v>0</v>
      </c>
      <c r="G81" s="517">
        <f t="shared" si="11"/>
        <v>0</v>
      </c>
      <c r="H81" s="517">
        <f t="shared" si="11"/>
        <v>0</v>
      </c>
      <c r="I81" s="517">
        <f t="shared" si="11"/>
        <v>0</v>
      </c>
      <c r="J81" s="517">
        <f t="shared" si="11"/>
        <v>0</v>
      </c>
      <c r="K81" s="517">
        <f t="shared" si="11"/>
        <v>0</v>
      </c>
      <c r="L81" s="517">
        <f t="shared" si="11"/>
        <v>0</v>
      </c>
      <c r="M81" s="517">
        <f t="shared" si="11"/>
        <v>0</v>
      </c>
      <c r="N81" s="926">
        <f>N82+N84</f>
        <v>0</v>
      </c>
      <c r="O81" s="926"/>
    </row>
    <row r="82" spans="2:15" ht="25.5" x14ac:dyDescent="0.2">
      <c r="B82" s="179" t="s">
        <v>334</v>
      </c>
      <c r="C82" s="195">
        <v>4100</v>
      </c>
      <c r="D82" s="515"/>
      <c r="E82" s="515"/>
      <c r="F82" s="515"/>
      <c r="G82" s="515"/>
      <c r="H82" s="515"/>
      <c r="I82" s="515"/>
      <c r="J82" s="515"/>
      <c r="K82" s="515"/>
      <c r="L82" s="515"/>
      <c r="M82" s="515"/>
      <c r="N82" s="937"/>
      <c r="O82" s="938"/>
    </row>
    <row r="83" spans="2:15" ht="51" x14ac:dyDescent="0.2">
      <c r="B83" s="180" t="s">
        <v>335</v>
      </c>
      <c r="C83" s="195">
        <v>4110</v>
      </c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937"/>
      <c r="O83" s="938"/>
    </row>
    <row r="84" spans="2:15" x14ac:dyDescent="0.2">
      <c r="B84" s="179" t="s">
        <v>336</v>
      </c>
      <c r="C84" s="195">
        <v>4200</v>
      </c>
      <c r="D84" s="515"/>
      <c r="E84" s="515"/>
      <c r="F84" s="515"/>
      <c r="G84" s="515"/>
      <c r="H84" s="515"/>
      <c r="I84" s="515"/>
      <c r="J84" s="515"/>
      <c r="K84" s="515"/>
      <c r="L84" s="515"/>
      <c r="M84" s="515"/>
      <c r="N84" s="937"/>
      <c r="O84" s="938"/>
    </row>
    <row r="85" spans="2:15" s="258" customFormat="1" x14ac:dyDescent="0.2">
      <c r="B85" s="51" t="s">
        <v>150</v>
      </c>
      <c r="C85" s="516">
        <v>9000</v>
      </c>
      <c r="D85" s="519">
        <f>D69+D73+D77+D81</f>
        <v>0</v>
      </c>
      <c r="E85" s="519">
        <f t="shared" ref="E85:M85" si="12">E69+E73+E77+E81</f>
        <v>0</v>
      </c>
      <c r="F85" s="519">
        <f t="shared" si="12"/>
        <v>0</v>
      </c>
      <c r="G85" s="519">
        <f t="shared" si="12"/>
        <v>554979.64</v>
      </c>
      <c r="H85" s="519">
        <f t="shared" si="12"/>
        <v>0</v>
      </c>
      <c r="I85" s="519">
        <f t="shared" si="12"/>
        <v>0</v>
      </c>
      <c r="J85" s="519">
        <f t="shared" si="12"/>
        <v>42315</v>
      </c>
      <c r="K85" s="519">
        <f t="shared" si="12"/>
        <v>0</v>
      </c>
      <c r="L85" s="519">
        <f t="shared" si="12"/>
        <v>0</v>
      </c>
      <c r="M85" s="519">
        <f t="shared" si="12"/>
        <v>0</v>
      </c>
      <c r="N85" s="929">
        <f>N69+N73+N77+N81</f>
        <v>172160.6</v>
      </c>
      <c r="O85" s="929"/>
    </row>
  </sheetData>
  <mergeCells count="165">
    <mergeCell ref="B1:N1"/>
    <mergeCell ref="N2:O2"/>
    <mergeCell ref="C3:E3"/>
    <mergeCell ref="F3:H3"/>
    <mergeCell ref="L3:M3"/>
    <mergeCell ref="L4:M4"/>
    <mergeCell ref="L5:M5"/>
    <mergeCell ref="L6:M6"/>
    <mergeCell ref="B7:B8"/>
    <mergeCell ref="N3:O3"/>
    <mergeCell ref="N4:O4"/>
    <mergeCell ref="N5:O5"/>
    <mergeCell ref="N6:O6"/>
    <mergeCell ref="C6:K6"/>
    <mergeCell ref="L7:M8"/>
    <mergeCell ref="L9:M9"/>
    <mergeCell ref="B12:O12"/>
    <mergeCell ref="B14:B18"/>
    <mergeCell ref="C14:C18"/>
    <mergeCell ref="D14:O14"/>
    <mergeCell ref="D15:D18"/>
    <mergeCell ref="E15:O15"/>
    <mergeCell ref="E16:E18"/>
    <mergeCell ref="N7:O7"/>
    <mergeCell ref="N8:O8"/>
    <mergeCell ref="N9:O9"/>
    <mergeCell ref="N10:O10"/>
    <mergeCell ref="C8:K8"/>
    <mergeCell ref="C9:K9"/>
    <mergeCell ref="F16:I16"/>
    <mergeCell ref="J16:O16"/>
    <mergeCell ref="F17:F18"/>
    <mergeCell ref="G17:I17"/>
    <mergeCell ref="J23:K23"/>
    <mergeCell ref="H18:I18"/>
    <mergeCell ref="L18:M18"/>
    <mergeCell ref="N18:O18"/>
    <mergeCell ref="H19:I19"/>
    <mergeCell ref="J19:K19"/>
    <mergeCell ref="L19:M19"/>
    <mergeCell ref="N19:O19"/>
    <mergeCell ref="H20:I20"/>
    <mergeCell ref="J20:K20"/>
    <mergeCell ref="H21:I21"/>
    <mergeCell ref="J17:K18"/>
    <mergeCell ref="L17:O17"/>
    <mergeCell ref="L20:M20"/>
    <mergeCell ref="N20:O20"/>
    <mergeCell ref="J21:K21"/>
    <mergeCell ref="N21:O21"/>
    <mergeCell ref="N22:O22"/>
    <mergeCell ref="N23:O23"/>
    <mergeCell ref="J28:K28"/>
    <mergeCell ref="L28:M28"/>
    <mergeCell ref="N28:O28"/>
    <mergeCell ref="J29:K29"/>
    <mergeCell ref="J30:K30"/>
    <mergeCell ref="N33:O33"/>
    <mergeCell ref="N29:O29"/>
    <mergeCell ref="N30:O30"/>
    <mergeCell ref="N31:O31"/>
    <mergeCell ref="J31:K31"/>
    <mergeCell ref="J32:K32"/>
    <mergeCell ref="L32:M32"/>
    <mergeCell ref="L34:M34"/>
    <mergeCell ref="L35:M35"/>
    <mergeCell ref="N35:O35"/>
    <mergeCell ref="N75:O75"/>
    <mergeCell ref="N73:O73"/>
    <mergeCell ref="L39:M39"/>
    <mergeCell ref="N39:O39"/>
    <mergeCell ref="N32:O32"/>
    <mergeCell ref="J33:K33"/>
    <mergeCell ref="F40:F41"/>
    <mergeCell ref="G40:G41"/>
    <mergeCell ref="H40:H41"/>
    <mergeCell ref="I40:I41"/>
    <mergeCell ref="J34:K34"/>
    <mergeCell ref="J35:K35"/>
    <mergeCell ref="H36:I36"/>
    <mergeCell ref="J36:K36"/>
    <mergeCell ref="H34:I34"/>
    <mergeCell ref="H35:I35"/>
    <mergeCell ref="F39:G39"/>
    <mergeCell ref="H39:I39"/>
    <mergeCell ref="J39:K39"/>
    <mergeCell ref="N81:O81"/>
    <mergeCell ref="N85:O85"/>
    <mergeCell ref="I65:I67"/>
    <mergeCell ref="J65:J67"/>
    <mergeCell ref="K65:K67"/>
    <mergeCell ref="L65:L67"/>
    <mergeCell ref="M65:M67"/>
    <mergeCell ref="N65:O67"/>
    <mergeCell ref="N76:O76"/>
    <mergeCell ref="N78:O78"/>
    <mergeCell ref="N79:O79"/>
    <mergeCell ref="N80:O80"/>
    <mergeCell ref="N82:O82"/>
    <mergeCell ref="N83:O83"/>
    <mergeCell ref="N84:O84"/>
    <mergeCell ref="N70:O70"/>
    <mergeCell ref="N71:O71"/>
    <mergeCell ref="N72:O72"/>
    <mergeCell ref="N74:O74"/>
    <mergeCell ref="N68:O68"/>
    <mergeCell ref="N69:O69"/>
    <mergeCell ref="N77:O77"/>
    <mergeCell ref="B63:B67"/>
    <mergeCell ref="C63:C67"/>
    <mergeCell ref="D63:O63"/>
    <mergeCell ref="D64:O64"/>
    <mergeCell ref="D65:D67"/>
    <mergeCell ref="E65:E67"/>
    <mergeCell ref="F65:F67"/>
    <mergeCell ref="G65:G67"/>
    <mergeCell ref="H65:H67"/>
    <mergeCell ref="L26:M26"/>
    <mergeCell ref="L27:M27"/>
    <mergeCell ref="N25:O25"/>
    <mergeCell ref="N26:O26"/>
    <mergeCell ref="N27:O27"/>
    <mergeCell ref="L24:M24"/>
    <mergeCell ref="N24:O24"/>
    <mergeCell ref="H29:I29"/>
    <mergeCell ref="B61:O61"/>
    <mergeCell ref="J40:J41"/>
    <mergeCell ref="K40:K41"/>
    <mergeCell ref="L40:L41"/>
    <mergeCell ref="M40:M41"/>
    <mergeCell ref="N40:N41"/>
    <mergeCell ref="O40:O41"/>
    <mergeCell ref="N36:O36"/>
    <mergeCell ref="B38:B41"/>
    <mergeCell ref="C38:C41"/>
    <mergeCell ref="D38:O38"/>
    <mergeCell ref="D39:E39"/>
    <mergeCell ref="L36:M36"/>
    <mergeCell ref="N34:O34"/>
    <mergeCell ref="D40:D41"/>
    <mergeCell ref="E40:E41"/>
    <mergeCell ref="H30:I30"/>
    <mergeCell ref="H31:I31"/>
    <mergeCell ref="L29:M29"/>
    <mergeCell ref="L30:M30"/>
    <mergeCell ref="L31:M31"/>
    <mergeCell ref="L33:M33"/>
    <mergeCell ref="L21:M21"/>
    <mergeCell ref="L22:M22"/>
    <mergeCell ref="L23:M23"/>
    <mergeCell ref="H22:I22"/>
    <mergeCell ref="H23:I23"/>
    <mergeCell ref="J25:K25"/>
    <mergeCell ref="J26:K26"/>
    <mergeCell ref="J27:K27"/>
    <mergeCell ref="H28:I28"/>
    <mergeCell ref="H24:I24"/>
    <mergeCell ref="J24:K24"/>
    <mergeCell ref="H32:I32"/>
    <mergeCell ref="H33:I33"/>
    <mergeCell ref="H25:I25"/>
    <mergeCell ref="H26:I26"/>
    <mergeCell ref="H27:I27"/>
    <mergeCell ref="J22:K22"/>
    <mergeCell ref="L25:M25"/>
  </mergeCells>
  <pageMargins left="0.7" right="0.7" top="0.75" bottom="0.75" header="0.3" footer="0.3"/>
  <pageSetup paperSize="9" scale="67" orientation="landscape" r:id="rId1"/>
  <rowBreaks count="2" manualBreakCount="2">
    <brk id="37" max="16383" man="1"/>
    <brk id="6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59999389629810485"/>
    <pageSetUpPr fitToPage="1"/>
  </sheetPr>
  <dimension ref="B1:L29"/>
  <sheetViews>
    <sheetView zoomScaleNormal="100" workbookViewId="0">
      <selection activeCell="F13" sqref="F13"/>
    </sheetView>
  </sheetViews>
  <sheetFormatPr defaultColWidth="9.140625" defaultRowHeight="12.75" x14ac:dyDescent="0.2"/>
  <cols>
    <col min="1" max="1" width="0.42578125" style="75" customWidth="1"/>
    <col min="2" max="2" width="44.28515625" style="189" customWidth="1"/>
    <col min="3" max="3" width="7.7109375" style="75" customWidth="1"/>
    <col min="4" max="4" width="16.5703125" style="75" customWidth="1"/>
    <col min="5" max="5" width="18.28515625" style="75" customWidth="1"/>
    <col min="6" max="6" width="15.85546875" style="75" customWidth="1"/>
    <col min="7" max="8" width="15.7109375" style="75" customWidth="1"/>
    <col min="9" max="9" width="19" style="75" customWidth="1"/>
    <col min="10" max="10" width="11.7109375" style="75" customWidth="1"/>
    <col min="11" max="12" width="15.7109375" style="75" customWidth="1"/>
    <col min="13" max="36" width="12.7109375" style="75" customWidth="1"/>
    <col min="37" max="243" width="9.140625" style="75"/>
    <col min="244" max="244" width="47.7109375" style="75" customWidth="1"/>
    <col min="245" max="245" width="6.5703125" style="75" customWidth="1"/>
    <col min="246" max="246" width="20.5703125" style="75" customWidth="1"/>
    <col min="247" max="256" width="0" style="75" hidden="1" customWidth="1"/>
    <col min="257" max="257" width="21.85546875" style="75" customWidth="1"/>
    <col min="258" max="258" width="21.7109375" style="75" customWidth="1"/>
    <col min="259" max="259" width="22.42578125" style="75" customWidth="1"/>
    <col min="260" max="261" width="20.85546875" style="75" customWidth="1"/>
    <col min="262" max="262" width="19.28515625" style="75" customWidth="1"/>
    <col min="263" max="263" width="21" style="75" customWidth="1"/>
    <col min="264" max="499" width="9.140625" style="75"/>
    <col min="500" max="500" width="47.7109375" style="75" customWidth="1"/>
    <col min="501" max="501" width="6.5703125" style="75" customWidth="1"/>
    <col min="502" max="502" width="20.5703125" style="75" customWidth="1"/>
    <col min="503" max="512" width="0" style="75" hidden="1" customWidth="1"/>
    <col min="513" max="513" width="21.85546875" style="75" customWidth="1"/>
    <col min="514" max="514" width="21.7109375" style="75" customWidth="1"/>
    <col min="515" max="515" width="22.42578125" style="75" customWidth="1"/>
    <col min="516" max="517" width="20.85546875" style="75" customWidth="1"/>
    <col min="518" max="518" width="19.28515625" style="75" customWidth="1"/>
    <col min="519" max="519" width="21" style="75" customWidth="1"/>
    <col min="520" max="755" width="9.140625" style="75"/>
    <col min="756" max="756" width="47.7109375" style="75" customWidth="1"/>
    <col min="757" max="757" width="6.5703125" style="75" customWidth="1"/>
    <col min="758" max="758" width="20.5703125" style="75" customWidth="1"/>
    <col min="759" max="768" width="0" style="75" hidden="1" customWidth="1"/>
    <col min="769" max="769" width="21.85546875" style="75" customWidth="1"/>
    <col min="770" max="770" width="21.7109375" style="75" customWidth="1"/>
    <col min="771" max="771" width="22.42578125" style="75" customWidth="1"/>
    <col min="772" max="773" width="20.85546875" style="75" customWidth="1"/>
    <col min="774" max="774" width="19.28515625" style="75" customWidth="1"/>
    <col min="775" max="775" width="21" style="75" customWidth="1"/>
    <col min="776" max="1011" width="9.140625" style="75"/>
    <col min="1012" max="1012" width="47.7109375" style="75" customWidth="1"/>
    <col min="1013" max="1013" width="6.5703125" style="75" customWidth="1"/>
    <col min="1014" max="1014" width="20.5703125" style="75" customWidth="1"/>
    <col min="1015" max="1024" width="0" style="75" hidden="1" customWidth="1"/>
    <col min="1025" max="1025" width="21.85546875" style="75" customWidth="1"/>
    <col min="1026" max="1026" width="21.7109375" style="75" customWidth="1"/>
    <col min="1027" max="1027" width="22.42578125" style="75" customWidth="1"/>
    <col min="1028" max="1029" width="20.85546875" style="75" customWidth="1"/>
    <col min="1030" max="1030" width="19.28515625" style="75" customWidth="1"/>
    <col min="1031" max="1031" width="21" style="75" customWidth="1"/>
    <col min="1032" max="1267" width="9.140625" style="75"/>
    <col min="1268" max="1268" width="47.7109375" style="75" customWidth="1"/>
    <col min="1269" max="1269" width="6.5703125" style="75" customWidth="1"/>
    <col min="1270" max="1270" width="20.5703125" style="75" customWidth="1"/>
    <col min="1271" max="1280" width="0" style="75" hidden="1" customWidth="1"/>
    <col min="1281" max="1281" width="21.85546875" style="75" customWidth="1"/>
    <col min="1282" max="1282" width="21.7109375" style="75" customWidth="1"/>
    <col min="1283" max="1283" width="22.42578125" style="75" customWidth="1"/>
    <col min="1284" max="1285" width="20.85546875" style="75" customWidth="1"/>
    <col min="1286" max="1286" width="19.28515625" style="75" customWidth="1"/>
    <col min="1287" max="1287" width="21" style="75" customWidth="1"/>
    <col min="1288" max="1523" width="9.140625" style="75"/>
    <col min="1524" max="1524" width="47.7109375" style="75" customWidth="1"/>
    <col min="1525" max="1525" width="6.5703125" style="75" customWidth="1"/>
    <col min="1526" max="1526" width="20.5703125" style="75" customWidth="1"/>
    <col min="1527" max="1536" width="0" style="75" hidden="1" customWidth="1"/>
    <col min="1537" max="1537" width="21.85546875" style="75" customWidth="1"/>
    <col min="1538" max="1538" width="21.7109375" style="75" customWidth="1"/>
    <col min="1539" max="1539" width="22.42578125" style="75" customWidth="1"/>
    <col min="1540" max="1541" width="20.85546875" style="75" customWidth="1"/>
    <col min="1542" max="1542" width="19.28515625" style="75" customWidth="1"/>
    <col min="1543" max="1543" width="21" style="75" customWidth="1"/>
    <col min="1544" max="1779" width="9.140625" style="75"/>
    <col min="1780" max="1780" width="47.7109375" style="75" customWidth="1"/>
    <col min="1781" max="1781" width="6.5703125" style="75" customWidth="1"/>
    <col min="1782" max="1782" width="20.5703125" style="75" customWidth="1"/>
    <col min="1783" max="1792" width="0" style="75" hidden="1" customWidth="1"/>
    <col min="1793" max="1793" width="21.85546875" style="75" customWidth="1"/>
    <col min="1794" max="1794" width="21.7109375" style="75" customWidth="1"/>
    <col min="1795" max="1795" width="22.42578125" style="75" customWidth="1"/>
    <col min="1796" max="1797" width="20.85546875" style="75" customWidth="1"/>
    <col min="1798" max="1798" width="19.28515625" style="75" customWidth="1"/>
    <col min="1799" max="1799" width="21" style="75" customWidth="1"/>
    <col min="1800" max="2035" width="9.140625" style="75"/>
    <col min="2036" max="2036" width="47.7109375" style="75" customWidth="1"/>
    <col min="2037" max="2037" width="6.5703125" style="75" customWidth="1"/>
    <col min="2038" max="2038" width="20.5703125" style="75" customWidth="1"/>
    <col min="2039" max="2048" width="0" style="75" hidden="1" customWidth="1"/>
    <col min="2049" max="2049" width="21.85546875" style="75" customWidth="1"/>
    <col min="2050" max="2050" width="21.7109375" style="75" customWidth="1"/>
    <col min="2051" max="2051" width="22.42578125" style="75" customWidth="1"/>
    <col min="2052" max="2053" width="20.85546875" style="75" customWidth="1"/>
    <col min="2054" max="2054" width="19.28515625" style="75" customWidth="1"/>
    <col min="2055" max="2055" width="21" style="75" customWidth="1"/>
    <col min="2056" max="2291" width="9.140625" style="75"/>
    <col min="2292" max="2292" width="47.7109375" style="75" customWidth="1"/>
    <col min="2293" max="2293" width="6.5703125" style="75" customWidth="1"/>
    <col min="2294" max="2294" width="20.5703125" style="75" customWidth="1"/>
    <col min="2295" max="2304" width="0" style="75" hidden="1" customWidth="1"/>
    <col min="2305" max="2305" width="21.85546875" style="75" customWidth="1"/>
    <col min="2306" max="2306" width="21.7109375" style="75" customWidth="1"/>
    <col min="2307" max="2307" width="22.42578125" style="75" customWidth="1"/>
    <col min="2308" max="2309" width="20.85546875" style="75" customWidth="1"/>
    <col min="2310" max="2310" width="19.28515625" style="75" customWidth="1"/>
    <col min="2311" max="2311" width="21" style="75" customWidth="1"/>
    <col min="2312" max="2547" width="9.140625" style="75"/>
    <col min="2548" max="2548" width="47.7109375" style="75" customWidth="1"/>
    <col min="2549" max="2549" width="6.5703125" style="75" customWidth="1"/>
    <col min="2550" max="2550" width="20.5703125" style="75" customWidth="1"/>
    <col min="2551" max="2560" width="0" style="75" hidden="1" customWidth="1"/>
    <col min="2561" max="2561" width="21.85546875" style="75" customWidth="1"/>
    <col min="2562" max="2562" width="21.7109375" style="75" customWidth="1"/>
    <col min="2563" max="2563" width="22.42578125" style="75" customWidth="1"/>
    <col min="2564" max="2565" width="20.85546875" style="75" customWidth="1"/>
    <col min="2566" max="2566" width="19.28515625" style="75" customWidth="1"/>
    <col min="2567" max="2567" width="21" style="75" customWidth="1"/>
    <col min="2568" max="2803" width="9.140625" style="75"/>
    <col min="2804" max="2804" width="47.7109375" style="75" customWidth="1"/>
    <col min="2805" max="2805" width="6.5703125" style="75" customWidth="1"/>
    <col min="2806" max="2806" width="20.5703125" style="75" customWidth="1"/>
    <col min="2807" max="2816" width="0" style="75" hidden="1" customWidth="1"/>
    <col min="2817" max="2817" width="21.85546875" style="75" customWidth="1"/>
    <col min="2818" max="2818" width="21.7109375" style="75" customWidth="1"/>
    <col min="2819" max="2819" width="22.42578125" style="75" customWidth="1"/>
    <col min="2820" max="2821" width="20.85546875" style="75" customWidth="1"/>
    <col min="2822" max="2822" width="19.28515625" style="75" customWidth="1"/>
    <col min="2823" max="2823" width="21" style="75" customWidth="1"/>
    <col min="2824" max="3059" width="9.140625" style="75"/>
    <col min="3060" max="3060" width="47.7109375" style="75" customWidth="1"/>
    <col min="3061" max="3061" width="6.5703125" style="75" customWidth="1"/>
    <col min="3062" max="3062" width="20.5703125" style="75" customWidth="1"/>
    <col min="3063" max="3072" width="0" style="75" hidden="1" customWidth="1"/>
    <col min="3073" max="3073" width="21.85546875" style="75" customWidth="1"/>
    <col min="3074" max="3074" width="21.7109375" style="75" customWidth="1"/>
    <col min="3075" max="3075" width="22.42578125" style="75" customWidth="1"/>
    <col min="3076" max="3077" width="20.85546875" style="75" customWidth="1"/>
    <col min="3078" max="3078" width="19.28515625" style="75" customWidth="1"/>
    <col min="3079" max="3079" width="21" style="75" customWidth="1"/>
    <col min="3080" max="3315" width="9.140625" style="75"/>
    <col min="3316" max="3316" width="47.7109375" style="75" customWidth="1"/>
    <col min="3317" max="3317" width="6.5703125" style="75" customWidth="1"/>
    <col min="3318" max="3318" width="20.5703125" style="75" customWidth="1"/>
    <col min="3319" max="3328" width="0" style="75" hidden="1" customWidth="1"/>
    <col min="3329" max="3329" width="21.85546875" style="75" customWidth="1"/>
    <col min="3330" max="3330" width="21.7109375" style="75" customWidth="1"/>
    <col min="3331" max="3331" width="22.42578125" style="75" customWidth="1"/>
    <col min="3332" max="3333" width="20.85546875" style="75" customWidth="1"/>
    <col min="3334" max="3334" width="19.28515625" style="75" customWidth="1"/>
    <col min="3335" max="3335" width="21" style="75" customWidth="1"/>
    <col min="3336" max="3571" width="9.140625" style="75"/>
    <col min="3572" max="3572" width="47.7109375" style="75" customWidth="1"/>
    <col min="3573" max="3573" width="6.5703125" style="75" customWidth="1"/>
    <col min="3574" max="3574" width="20.5703125" style="75" customWidth="1"/>
    <col min="3575" max="3584" width="0" style="75" hidden="1" customWidth="1"/>
    <col min="3585" max="3585" width="21.85546875" style="75" customWidth="1"/>
    <col min="3586" max="3586" width="21.7109375" style="75" customWidth="1"/>
    <col min="3587" max="3587" width="22.42578125" style="75" customWidth="1"/>
    <col min="3588" max="3589" width="20.85546875" style="75" customWidth="1"/>
    <col min="3590" max="3590" width="19.28515625" style="75" customWidth="1"/>
    <col min="3591" max="3591" width="21" style="75" customWidth="1"/>
    <col min="3592" max="3827" width="9.140625" style="75"/>
    <col min="3828" max="3828" width="47.7109375" style="75" customWidth="1"/>
    <col min="3829" max="3829" width="6.5703125" style="75" customWidth="1"/>
    <col min="3830" max="3830" width="20.5703125" style="75" customWidth="1"/>
    <col min="3831" max="3840" width="0" style="75" hidden="1" customWidth="1"/>
    <col min="3841" max="3841" width="21.85546875" style="75" customWidth="1"/>
    <col min="3842" max="3842" width="21.7109375" style="75" customWidth="1"/>
    <col min="3843" max="3843" width="22.42578125" style="75" customWidth="1"/>
    <col min="3844" max="3845" width="20.85546875" style="75" customWidth="1"/>
    <col min="3846" max="3846" width="19.28515625" style="75" customWidth="1"/>
    <col min="3847" max="3847" width="21" style="75" customWidth="1"/>
    <col min="3848" max="4083" width="9.140625" style="75"/>
    <col min="4084" max="4084" width="47.7109375" style="75" customWidth="1"/>
    <col min="4085" max="4085" width="6.5703125" style="75" customWidth="1"/>
    <col min="4086" max="4086" width="20.5703125" style="75" customWidth="1"/>
    <col min="4087" max="4096" width="0" style="75" hidden="1" customWidth="1"/>
    <col min="4097" max="4097" width="21.85546875" style="75" customWidth="1"/>
    <col min="4098" max="4098" width="21.7109375" style="75" customWidth="1"/>
    <col min="4099" max="4099" width="22.42578125" style="75" customWidth="1"/>
    <col min="4100" max="4101" width="20.85546875" style="75" customWidth="1"/>
    <col min="4102" max="4102" width="19.28515625" style="75" customWidth="1"/>
    <col min="4103" max="4103" width="21" style="75" customWidth="1"/>
    <col min="4104" max="4339" width="9.140625" style="75"/>
    <col min="4340" max="4340" width="47.7109375" style="75" customWidth="1"/>
    <col min="4341" max="4341" width="6.5703125" style="75" customWidth="1"/>
    <col min="4342" max="4342" width="20.5703125" style="75" customWidth="1"/>
    <col min="4343" max="4352" width="0" style="75" hidden="1" customWidth="1"/>
    <col min="4353" max="4353" width="21.85546875" style="75" customWidth="1"/>
    <col min="4354" max="4354" width="21.7109375" style="75" customWidth="1"/>
    <col min="4355" max="4355" width="22.42578125" style="75" customWidth="1"/>
    <col min="4356" max="4357" width="20.85546875" style="75" customWidth="1"/>
    <col min="4358" max="4358" width="19.28515625" style="75" customWidth="1"/>
    <col min="4359" max="4359" width="21" style="75" customWidth="1"/>
    <col min="4360" max="4595" width="9.140625" style="75"/>
    <col min="4596" max="4596" width="47.7109375" style="75" customWidth="1"/>
    <col min="4597" max="4597" width="6.5703125" style="75" customWidth="1"/>
    <col min="4598" max="4598" width="20.5703125" style="75" customWidth="1"/>
    <col min="4599" max="4608" width="0" style="75" hidden="1" customWidth="1"/>
    <col min="4609" max="4609" width="21.85546875" style="75" customWidth="1"/>
    <col min="4610" max="4610" width="21.7109375" style="75" customWidth="1"/>
    <col min="4611" max="4611" width="22.42578125" style="75" customWidth="1"/>
    <col min="4612" max="4613" width="20.85546875" style="75" customWidth="1"/>
    <col min="4614" max="4614" width="19.28515625" style="75" customWidth="1"/>
    <col min="4615" max="4615" width="21" style="75" customWidth="1"/>
    <col min="4616" max="4851" width="9.140625" style="75"/>
    <col min="4852" max="4852" width="47.7109375" style="75" customWidth="1"/>
    <col min="4853" max="4853" width="6.5703125" style="75" customWidth="1"/>
    <col min="4854" max="4854" width="20.5703125" style="75" customWidth="1"/>
    <col min="4855" max="4864" width="0" style="75" hidden="1" customWidth="1"/>
    <col min="4865" max="4865" width="21.85546875" style="75" customWidth="1"/>
    <col min="4866" max="4866" width="21.7109375" style="75" customWidth="1"/>
    <col min="4867" max="4867" width="22.42578125" style="75" customWidth="1"/>
    <col min="4868" max="4869" width="20.85546875" style="75" customWidth="1"/>
    <col min="4870" max="4870" width="19.28515625" style="75" customWidth="1"/>
    <col min="4871" max="4871" width="21" style="75" customWidth="1"/>
    <col min="4872" max="5107" width="9.140625" style="75"/>
    <col min="5108" max="5108" width="47.7109375" style="75" customWidth="1"/>
    <col min="5109" max="5109" width="6.5703125" style="75" customWidth="1"/>
    <col min="5110" max="5110" width="20.5703125" style="75" customWidth="1"/>
    <col min="5111" max="5120" width="0" style="75" hidden="1" customWidth="1"/>
    <col min="5121" max="5121" width="21.85546875" style="75" customWidth="1"/>
    <col min="5122" max="5122" width="21.7109375" style="75" customWidth="1"/>
    <col min="5123" max="5123" width="22.42578125" style="75" customWidth="1"/>
    <col min="5124" max="5125" width="20.85546875" style="75" customWidth="1"/>
    <col min="5126" max="5126" width="19.28515625" style="75" customWidth="1"/>
    <col min="5127" max="5127" width="21" style="75" customWidth="1"/>
    <col min="5128" max="5363" width="9.140625" style="75"/>
    <col min="5364" max="5364" width="47.7109375" style="75" customWidth="1"/>
    <col min="5365" max="5365" width="6.5703125" style="75" customWidth="1"/>
    <col min="5366" max="5366" width="20.5703125" style="75" customWidth="1"/>
    <col min="5367" max="5376" width="0" style="75" hidden="1" customWidth="1"/>
    <col min="5377" max="5377" width="21.85546875" style="75" customWidth="1"/>
    <col min="5378" max="5378" width="21.7109375" style="75" customWidth="1"/>
    <col min="5379" max="5379" width="22.42578125" style="75" customWidth="1"/>
    <col min="5380" max="5381" width="20.85546875" style="75" customWidth="1"/>
    <col min="5382" max="5382" width="19.28515625" style="75" customWidth="1"/>
    <col min="5383" max="5383" width="21" style="75" customWidth="1"/>
    <col min="5384" max="5619" width="9.140625" style="75"/>
    <col min="5620" max="5620" width="47.7109375" style="75" customWidth="1"/>
    <col min="5621" max="5621" width="6.5703125" style="75" customWidth="1"/>
    <col min="5622" max="5622" width="20.5703125" style="75" customWidth="1"/>
    <col min="5623" max="5632" width="0" style="75" hidden="1" customWidth="1"/>
    <col min="5633" max="5633" width="21.85546875" style="75" customWidth="1"/>
    <col min="5634" max="5634" width="21.7109375" style="75" customWidth="1"/>
    <col min="5635" max="5635" width="22.42578125" style="75" customWidth="1"/>
    <col min="5636" max="5637" width="20.85546875" style="75" customWidth="1"/>
    <col min="5638" max="5638" width="19.28515625" style="75" customWidth="1"/>
    <col min="5639" max="5639" width="21" style="75" customWidth="1"/>
    <col min="5640" max="5875" width="9.140625" style="75"/>
    <col min="5876" max="5876" width="47.7109375" style="75" customWidth="1"/>
    <col min="5877" max="5877" width="6.5703125" style="75" customWidth="1"/>
    <col min="5878" max="5878" width="20.5703125" style="75" customWidth="1"/>
    <col min="5879" max="5888" width="0" style="75" hidden="1" customWidth="1"/>
    <col min="5889" max="5889" width="21.85546875" style="75" customWidth="1"/>
    <col min="5890" max="5890" width="21.7109375" style="75" customWidth="1"/>
    <col min="5891" max="5891" width="22.42578125" style="75" customWidth="1"/>
    <col min="5892" max="5893" width="20.85546875" style="75" customWidth="1"/>
    <col min="5894" max="5894" width="19.28515625" style="75" customWidth="1"/>
    <col min="5895" max="5895" width="21" style="75" customWidth="1"/>
    <col min="5896" max="6131" width="9.140625" style="75"/>
    <col min="6132" max="6132" width="47.7109375" style="75" customWidth="1"/>
    <col min="6133" max="6133" width="6.5703125" style="75" customWidth="1"/>
    <col min="6134" max="6134" width="20.5703125" style="75" customWidth="1"/>
    <col min="6135" max="6144" width="0" style="75" hidden="1" customWidth="1"/>
    <col min="6145" max="6145" width="21.85546875" style="75" customWidth="1"/>
    <col min="6146" max="6146" width="21.7109375" style="75" customWidth="1"/>
    <col min="6147" max="6147" width="22.42578125" style="75" customWidth="1"/>
    <col min="6148" max="6149" width="20.85546875" style="75" customWidth="1"/>
    <col min="6150" max="6150" width="19.28515625" style="75" customWidth="1"/>
    <col min="6151" max="6151" width="21" style="75" customWidth="1"/>
    <col min="6152" max="6387" width="9.140625" style="75"/>
    <col min="6388" max="6388" width="47.7109375" style="75" customWidth="1"/>
    <col min="6389" max="6389" width="6.5703125" style="75" customWidth="1"/>
    <col min="6390" max="6390" width="20.5703125" style="75" customWidth="1"/>
    <col min="6391" max="6400" width="0" style="75" hidden="1" customWidth="1"/>
    <col min="6401" max="6401" width="21.85546875" style="75" customWidth="1"/>
    <col min="6402" max="6402" width="21.7109375" style="75" customWidth="1"/>
    <col min="6403" max="6403" width="22.42578125" style="75" customWidth="1"/>
    <col min="6404" max="6405" width="20.85546875" style="75" customWidth="1"/>
    <col min="6406" max="6406" width="19.28515625" style="75" customWidth="1"/>
    <col min="6407" max="6407" width="21" style="75" customWidth="1"/>
    <col min="6408" max="6643" width="9.140625" style="75"/>
    <col min="6644" max="6644" width="47.7109375" style="75" customWidth="1"/>
    <col min="6645" max="6645" width="6.5703125" style="75" customWidth="1"/>
    <col min="6646" max="6646" width="20.5703125" style="75" customWidth="1"/>
    <col min="6647" max="6656" width="0" style="75" hidden="1" customWidth="1"/>
    <col min="6657" max="6657" width="21.85546875" style="75" customWidth="1"/>
    <col min="6658" max="6658" width="21.7109375" style="75" customWidth="1"/>
    <col min="6659" max="6659" width="22.42578125" style="75" customWidth="1"/>
    <col min="6660" max="6661" width="20.85546875" style="75" customWidth="1"/>
    <col min="6662" max="6662" width="19.28515625" style="75" customWidth="1"/>
    <col min="6663" max="6663" width="21" style="75" customWidth="1"/>
    <col min="6664" max="6899" width="9.140625" style="75"/>
    <col min="6900" max="6900" width="47.7109375" style="75" customWidth="1"/>
    <col min="6901" max="6901" width="6.5703125" style="75" customWidth="1"/>
    <col min="6902" max="6902" width="20.5703125" style="75" customWidth="1"/>
    <col min="6903" max="6912" width="0" style="75" hidden="1" customWidth="1"/>
    <col min="6913" max="6913" width="21.85546875" style="75" customWidth="1"/>
    <col min="6914" max="6914" width="21.7109375" style="75" customWidth="1"/>
    <col min="6915" max="6915" width="22.42578125" style="75" customWidth="1"/>
    <col min="6916" max="6917" width="20.85546875" style="75" customWidth="1"/>
    <col min="6918" max="6918" width="19.28515625" style="75" customWidth="1"/>
    <col min="6919" max="6919" width="21" style="75" customWidth="1"/>
    <col min="6920" max="7155" width="9.140625" style="75"/>
    <col min="7156" max="7156" width="47.7109375" style="75" customWidth="1"/>
    <col min="7157" max="7157" width="6.5703125" style="75" customWidth="1"/>
    <col min="7158" max="7158" width="20.5703125" style="75" customWidth="1"/>
    <col min="7159" max="7168" width="0" style="75" hidden="1" customWidth="1"/>
    <col min="7169" max="7169" width="21.85546875" style="75" customWidth="1"/>
    <col min="7170" max="7170" width="21.7109375" style="75" customWidth="1"/>
    <col min="7171" max="7171" width="22.42578125" style="75" customWidth="1"/>
    <col min="7172" max="7173" width="20.85546875" style="75" customWidth="1"/>
    <col min="7174" max="7174" width="19.28515625" style="75" customWidth="1"/>
    <col min="7175" max="7175" width="21" style="75" customWidth="1"/>
    <col min="7176" max="7411" width="9.140625" style="75"/>
    <col min="7412" max="7412" width="47.7109375" style="75" customWidth="1"/>
    <col min="7413" max="7413" width="6.5703125" style="75" customWidth="1"/>
    <col min="7414" max="7414" width="20.5703125" style="75" customWidth="1"/>
    <col min="7415" max="7424" width="0" style="75" hidden="1" customWidth="1"/>
    <col min="7425" max="7425" width="21.85546875" style="75" customWidth="1"/>
    <col min="7426" max="7426" width="21.7109375" style="75" customWidth="1"/>
    <col min="7427" max="7427" width="22.42578125" style="75" customWidth="1"/>
    <col min="7428" max="7429" width="20.85546875" style="75" customWidth="1"/>
    <col min="7430" max="7430" width="19.28515625" style="75" customWidth="1"/>
    <col min="7431" max="7431" width="21" style="75" customWidth="1"/>
    <col min="7432" max="7667" width="9.140625" style="75"/>
    <col min="7668" max="7668" width="47.7109375" style="75" customWidth="1"/>
    <col min="7669" max="7669" width="6.5703125" style="75" customWidth="1"/>
    <col min="7670" max="7670" width="20.5703125" style="75" customWidth="1"/>
    <col min="7671" max="7680" width="0" style="75" hidden="1" customWidth="1"/>
    <col min="7681" max="7681" width="21.85546875" style="75" customWidth="1"/>
    <col min="7682" max="7682" width="21.7109375" style="75" customWidth="1"/>
    <col min="7683" max="7683" width="22.42578125" style="75" customWidth="1"/>
    <col min="7684" max="7685" width="20.85546875" style="75" customWidth="1"/>
    <col min="7686" max="7686" width="19.28515625" style="75" customWidth="1"/>
    <col min="7687" max="7687" width="21" style="75" customWidth="1"/>
    <col min="7688" max="7923" width="9.140625" style="75"/>
    <col min="7924" max="7924" width="47.7109375" style="75" customWidth="1"/>
    <col min="7925" max="7925" width="6.5703125" style="75" customWidth="1"/>
    <col min="7926" max="7926" width="20.5703125" style="75" customWidth="1"/>
    <col min="7927" max="7936" width="0" style="75" hidden="1" customWidth="1"/>
    <col min="7937" max="7937" width="21.85546875" style="75" customWidth="1"/>
    <col min="7938" max="7938" width="21.7109375" style="75" customWidth="1"/>
    <col min="7939" max="7939" width="22.42578125" style="75" customWidth="1"/>
    <col min="7940" max="7941" width="20.85546875" style="75" customWidth="1"/>
    <col min="7942" max="7942" width="19.28515625" style="75" customWidth="1"/>
    <col min="7943" max="7943" width="21" style="75" customWidth="1"/>
    <col min="7944" max="8179" width="9.140625" style="75"/>
    <col min="8180" max="8180" width="47.7109375" style="75" customWidth="1"/>
    <col min="8181" max="8181" width="6.5703125" style="75" customWidth="1"/>
    <col min="8182" max="8182" width="20.5703125" style="75" customWidth="1"/>
    <col min="8183" max="8192" width="0" style="75" hidden="1" customWidth="1"/>
    <col min="8193" max="8193" width="21.85546875" style="75" customWidth="1"/>
    <col min="8194" max="8194" width="21.7109375" style="75" customWidth="1"/>
    <col min="8195" max="8195" width="22.42578125" style="75" customWidth="1"/>
    <col min="8196" max="8197" width="20.85546875" style="75" customWidth="1"/>
    <col min="8198" max="8198" width="19.28515625" style="75" customWidth="1"/>
    <col min="8199" max="8199" width="21" style="75" customWidth="1"/>
    <col min="8200" max="8435" width="9.140625" style="75"/>
    <col min="8436" max="8436" width="47.7109375" style="75" customWidth="1"/>
    <col min="8437" max="8437" width="6.5703125" style="75" customWidth="1"/>
    <col min="8438" max="8438" width="20.5703125" style="75" customWidth="1"/>
    <col min="8439" max="8448" width="0" style="75" hidden="1" customWidth="1"/>
    <col min="8449" max="8449" width="21.85546875" style="75" customWidth="1"/>
    <col min="8450" max="8450" width="21.7109375" style="75" customWidth="1"/>
    <col min="8451" max="8451" width="22.42578125" style="75" customWidth="1"/>
    <col min="8452" max="8453" width="20.85546875" style="75" customWidth="1"/>
    <col min="8454" max="8454" width="19.28515625" style="75" customWidth="1"/>
    <col min="8455" max="8455" width="21" style="75" customWidth="1"/>
    <col min="8456" max="8691" width="9.140625" style="75"/>
    <col min="8692" max="8692" width="47.7109375" style="75" customWidth="1"/>
    <col min="8693" max="8693" width="6.5703125" style="75" customWidth="1"/>
    <col min="8694" max="8694" width="20.5703125" style="75" customWidth="1"/>
    <col min="8695" max="8704" width="0" style="75" hidden="1" customWidth="1"/>
    <col min="8705" max="8705" width="21.85546875" style="75" customWidth="1"/>
    <col min="8706" max="8706" width="21.7109375" style="75" customWidth="1"/>
    <col min="8707" max="8707" width="22.42578125" style="75" customWidth="1"/>
    <col min="8708" max="8709" width="20.85546875" style="75" customWidth="1"/>
    <col min="8710" max="8710" width="19.28515625" style="75" customWidth="1"/>
    <col min="8711" max="8711" width="21" style="75" customWidth="1"/>
    <col min="8712" max="8947" width="9.140625" style="75"/>
    <col min="8948" max="8948" width="47.7109375" style="75" customWidth="1"/>
    <col min="8949" max="8949" width="6.5703125" style="75" customWidth="1"/>
    <col min="8950" max="8950" width="20.5703125" style="75" customWidth="1"/>
    <col min="8951" max="8960" width="0" style="75" hidden="1" customWidth="1"/>
    <col min="8961" max="8961" width="21.85546875" style="75" customWidth="1"/>
    <col min="8962" max="8962" width="21.7109375" style="75" customWidth="1"/>
    <col min="8963" max="8963" width="22.42578125" style="75" customWidth="1"/>
    <col min="8964" max="8965" width="20.85546875" style="75" customWidth="1"/>
    <col min="8966" max="8966" width="19.28515625" style="75" customWidth="1"/>
    <col min="8967" max="8967" width="21" style="75" customWidth="1"/>
    <col min="8968" max="9203" width="9.140625" style="75"/>
    <col min="9204" max="9204" width="47.7109375" style="75" customWidth="1"/>
    <col min="9205" max="9205" width="6.5703125" style="75" customWidth="1"/>
    <col min="9206" max="9206" width="20.5703125" style="75" customWidth="1"/>
    <col min="9207" max="9216" width="0" style="75" hidden="1" customWidth="1"/>
    <col min="9217" max="9217" width="21.85546875" style="75" customWidth="1"/>
    <col min="9218" max="9218" width="21.7109375" style="75" customWidth="1"/>
    <col min="9219" max="9219" width="22.42578125" style="75" customWidth="1"/>
    <col min="9220" max="9221" width="20.85546875" style="75" customWidth="1"/>
    <col min="9222" max="9222" width="19.28515625" style="75" customWidth="1"/>
    <col min="9223" max="9223" width="21" style="75" customWidth="1"/>
    <col min="9224" max="9459" width="9.140625" style="75"/>
    <col min="9460" max="9460" width="47.7109375" style="75" customWidth="1"/>
    <col min="9461" max="9461" width="6.5703125" style="75" customWidth="1"/>
    <col min="9462" max="9462" width="20.5703125" style="75" customWidth="1"/>
    <col min="9463" max="9472" width="0" style="75" hidden="1" customWidth="1"/>
    <col min="9473" max="9473" width="21.85546875" style="75" customWidth="1"/>
    <col min="9474" max="9474" width="21.7109375" style="75" customWidth="1"/>
    <col min="9475" max="9475" width="22.42578125" style="75" customWidth="1"/>
    <col min="9476" max="9477" width="20.85546875" style="75" customWidth="1"/>
    <col min="9478" max="9478" width="19.28515625" style="75" customWidth="1"/>
    <col min="9479" max="9479" width="21" style="75" customWidth="1"/>
    <col min="9480" max="9715" width="9.140625" style="75"/>
    <col min="9716" max="9716" width="47.7109375" style="75" customWidth="1"/>
    <col min="9717" max="9717" width="6.5703125" style="75" customWidth="1"/>
    <col min="9718" max="9718" width="20.5703125" style="75" customWidth="1"/>
    <col min="9719" max="9728" width="0" style="75" hidden="1" customWidth="1"/>
    <col min="9729" max="9729" width="21.85546875" style="75" customWidth="1"/>
    <col min="9730" max="9730" width="21.7109375" style="75" customWidth="1"/>
    <col min="9731" max="9731" width="22.42578125" style="75" customWidth="1"/>
    <col min="9732" max="9733" width="20.85546875" style="75" customWidth="1"/>
    <col min="9734" max="9734" width="19.28515625" style="75" customWidth="1"/>
    <col min="9735" max="9735" width="21" style="75" customWidth="1"/>
    <col min="9736" max="9971" width="9.140625" style="75"/>
    <col min="9972" max="9972" width="47.7109375" style="75" customWidth="1"/>
    <col min="9973" max="9973" width="6.5703125" style="75" customWidth="1"/>
    <col min="9974" max="9974" width="20.5703125" style="75" customWidth="1"/>
    <col min="9975" max="9984" width="0" style="75" hidden="1" customWidth="1"/>
    <col min="9985" max="9985" width="21.85546875" style="75" customWidth="1"/>
    <col min="9986" max="9986" width="21.7109375" style="75" customWidth="1"/>
    <col min="9987" max="9987" width="22.42578125" style="75" customWidth="1"/>
    <col min="9988" max="9989" width="20.85546875" style="75" customWidth="1"/>
    <col min="9990" max="9990" width="19.28515625" style="75" customWidth="1"/>
    <col min="9991" max="9991" width="21" style="75" customWidth="1"/>
    <col min="9992" max="10227" width="9.140625" style="75"/>
    <col min="10228" max="10228" width="47.7109375" style="75" customWidth="1"/>
    <col min="10229" max="10229" width="6.5703125" style="75" customWidth="1"/>
    <col min="10230" max="10230" width="20.5703125" style="75" customWidth="1"/>
    <col min="10231" max="10240" width="0" style="75" hidden="1" customWidth="1"/>
    <col min="10241" max="10241" width="21.85546875" style="75" customWidth="1"/>
    <col min="10242" max="10242" width="21.7109375" style="75" customWidth="1"/>
    <col min="10243" max="10243" width="22.42578125" style="75" customWidth="1"/>
    <col min="10244" max="10245" width="20.85546875" style="75" customWidth="1"/>
    <col min="10246" max="10246" width="19.28515625" style="75" customWidth="1"/>
    <col min="10247" max="10247" width="21" style="75" customWidth="1"/>
    <col min="10248" max="10483" width="9.140625" style="75"/>
    <col min="10484" max="10484" width="47.7109375" style="75" customWidth="1"/>
    <col min="10485" max="10485" width="6.5703125" style="75" customWidth="1"/>
    <col min="10486" max="10486" width="20.5703125" style="75" customWidth="1"/>
    <col min="10487" max="10496" width="0" style="75" hidden="1" customWidth="1"/>
    <col min="10497" max="10497" width="21.85546875" style="75" customWidth="1"/>
    <col min="10498" max="10498" width="21.7109375" style="75" customWidth="1"/>
    <col min="10499" max="10499" width="22.42578125" style="75" customWidth="1"/>
    <col min="10500" max="10501" width="20.85546875" style="75" customWidth="1"/>
    <col min="10502" max="10502" width="19.28515625" style="75" customWidth="1"/>
    <col min="10503" max="10503" width="21" style="75" customWidth="1"/>
    <col min="10504" max="10739" width="9.140625" style="75"/>
    <col min="10740" max="10740" width="47.7109375" style="75" customWidth="1"/>
    <col min="10741" max="10741" width="6.5703125" style="75" customWidth="1"/>
    <col min="10742" max="10742" width="20.5703125" style="75" customWidth="1"/>
    <col min="10743" max="10752" width="0" style="75" hidden="1" customWidth="1"/>
    <col min="10753" max="10753" width="21.85546875" style="75" customWidth="1"/>
    <col min="10754" max="10754" width="21.7109375" style="75" customWidth="1"/>
    <col min="10755" max="10755" width="22.42578125" style="75" customWidth="1"/>
    <col min="10756" max="10757" width="20.85546875" style="75" customWidth="1"/>
    <col min="10758" max="10758" width="19.28515625" style="75" customWidth="1"/>
    <col min="10759" max="10759" width="21" style="75" customWidth="1"/>
    <col min="10760" max="10995" width="9.140625" style="75"/>
    <col min="10996" max="10996" width="47.7109375" style="75" customWidth="1"/>
    <col min="10997" max="10997" width="6.5703125" style="75" customWidth="1"/>
    <col min="10998" max="10998" width="20.5703125" style="75" customWidth="1"/>
    <col min="10999" max="11008" width="0" style="75" hidden="1" customWidth="1"/>
    <col min="11009" max="11009" width="21.85546875" style="75" customWidth="1"/>
    <col min="11010" max="11010" width="21.7109375" style="75" customWidth="1"/>
    <col min="11011" max="11011" width="22.42578125" style="75" customWidth="1"/>
    <col min="11012" max="11013" width="20.85546875" style="75" customWidth="1"/>
    <col min="11014" max="11014" width="19.28515625" style="75" customWidth="1"/>
    <col min="11015" max="11015" width="21" style="75" customWidth="1"/>
    <col min="11016" max="11251" width="9.140625" style="75"/>
    <col min="11252" max="11252" width="47.7109375" style="75" customWidth="1"/>
    <col min="11253" max="11253" width="6.5703125" style="75" customWidth="1"/>
    <col min="11254" max="11254" width="20.5703125" style="75" customWidth="1"/>
    <col min="11255" max="11264" width="0" style="75" hidden="1" customWidth="1"/>
    <col min="11265" max="11265" width="21.85546875" style="75" customWidth="1"/>
    <col min="11266" max="11266" width="21.7109375" style="75" customWidth="1"/>
    <col min="11267" max="11267" width="22.42578125" style="75" customWidth="1"/>
    <col min="11268" max="11269" width="20.85546875" style="75" customWidth="1"/>
    <col min="11270" max="11270" width="19.28515625" style="75" customWidth="1"/>
    <col min="11271" max="11271" width="21" style="75" customWidth="1"/>
    <col min="11272" max="11507" width="9.140625" style="75"/>
    <col min="11508" max="11508" width="47.7109375" style="75" customWidth="1"/>
    <col min="11509" max="11509" width="6.5703125" style="75" customWidth="1"/>
    <col min="11510" max="11510" width="20.5703125" style="75" customWidth="1"/>
    <col min="11511" max="11520" width="0" style="75" hidden="1" customWidth="1"/>
    <col min="11521" max="11521" width="21.85546875" style="75" customWidth="1"/>
    <col min="11522" max="11522" width="21.7109375" style="75" customWidth="1"/>
    <col min="11523" max="11523" width="22.42578125" style="75" customWidth="1"/>
    <col min="11524" max="11525" width="20.85546875" style="75" customWidth="1"/>
    <col min="11526" max="11526" width="19.28515625" style="75" customWidth="1"/>
    <col min="11527" max="11527" width="21" style="75" customWidth="1"/>
    <col min="11528" max="11763" width="9.140625" style="75"/>
    <col min="11764" max="11764" width="47.7109375" style="75" customWidth="1"/>
    <col min="11765" max="11765" width="6.5703125" style="75" customWidth="1"/>
    <col min="11766" max="11766" width="20.5703125" style="75" customWidth="1"/>
    <col min="11767" max="11776" width="0" style="75" hidden="1" customWidth="1"/>
    <col min="11777" max="11777" width="21.85546875" style="75" customWidth="1"/>
    <col min="11778" max="11778" width="21.7109375" style="75" customWidth="1"/>
    <col min="11779" max="11779" width="22.42578125" style="75" customWidth="1"/>
    <col min="11780" max="11781" width="20.85546875" style="75" customWidth="1"/>
    <col min="11782" max="11782" width="19.28515625" style="75" customWidth="1"/>
    <col min="11783" max="11783" width="21" style="75" customWidth="1"/>
    <col min="11784" max="12019" width="9.140625" style="75"/>
    <col min="12020" max="12020" width="47.7109375" style="75" customWidth="1"/>
    <col min="12021" max="12021" width="6.5703125" style="75" customWidth="1"/>
    <col min="12022" max="12022" width="20.5703125" style="75" customWidth="1"/>
    <col min="12023" max="12032" width="0" style="75" hidden="1" customWidth="1"/>
    <col min="12033" max="12033" width="21.85546875" style="75" customWidth="1"/>
    <col min="12034" max="12034" width="21.7109375" style="75" customWidth="1"/>
    <col min="12035" max="12035" width="22.42578125" style="75" customWidth="1"/>
    <col min="12036" max="12037" width="20.85546875" style="75" customWidth="1"/>
    <col min="12038" max="12038" width="19.28515625" style="75" customWidth="1"/>
    <col min="12039" max="12039" width="21" style="75" customWidth="1"/>
    <col min="12040" max="12275" width="9.140625" style="75"/>
    <col min="12276" max="12276" width="47.7109375" style="75" customWidth="1"/>
    <col min="12277" max="12277" width="6.5703125" style="75" customWidth="1"/>
    <col min="12278" max="12278" width="20.5703125" style="75" customWidth="1"/>
    <col min="12279" max="12288" width="0" style="75" hidden="1" customWidth="1"/>
    <col min="12289" max="12289" width="21.85546875" style="75" customWidth="1"/>
    <col min="12290" max="12290" width="21.7109375" style="75" customWidth="1"/>
    <col min="12291" max="12291" width="22.42578125" style="75" customWidth="1"/>
    <col min="12292" max="12293" width="20.85546875" style="75" customWidth="1"/>
    <col min="12294" max="12294" width="19.28515625" style="75" customWidth="1"/>
    <col min="12295" max="12295" width="21" style="75" customWidth="1"/>
    <col min="12296" max="12531" width="9.140625" style="75"/>
    <col min="12532" max="12532" width="47.7109375" style="75" customWidth="1"/>
    <col min="12533" max="12533" width="6.5703125" style="75" customWidth="1"/>
    <col min="12534" max="12534" width="20.5703125" style="75" customWidth="1"/>
    <col min="12535" max="12544" width="0" style="75" hidden="1" customWidth="1"/>
    <col min="12545" max="12545" width="21.85546875" style="75" customWidth="1"/>
    <col min="12546" max="12546" width="21.7109375" style="75" customWidth="1"/>
    <col min="12547" max="12547" width="22.42578125" style="75" customWidth="1"/>
    <col min="12548" max="12549" width="20.85546875" style="75" customWidth="1"/>
    <col min="12550" max="12550" width="19.28515625" style="75" customWidth="1"/>
    <col min="12551" max="12551" width="21" style="75" customWidth="1"/>
    <col min="12552" max="12787" width="9.140625" style="75"/>
    <col min="12788" max="12788" width="47.7109375" style="75" customWidth="1"/>
    <col min="12789" max="12789" width="6.5703125" style="75" customWidth="1"/>
    <col min="12790" max="12790" width="20.5703125" style="75" customWidth="1"/>
    <col min="12791" max="12800" width="0" style="75" hidden="1" customWidth="1"/>
    <col min="12801" max="12801" width="21.85546875" style="75" customWidth="1"/>
    <col min="12802" max="12802" width="21.7109375" style="75" customWidth="1"/>
    <col min="12803" max="12803" width="22.42578125" style="75" customWidth="1"/>
    <col min="12804" max="12805" width="20.85546875" style="75" customWidth="1"/>
    <col min="12806" max="12806" width="19.28515625" style="75" customWidth="1"/>
    <col min="12807" max="12807" width="21" style="75" customWidth="1"/>
    <col min="12808" max="13043" width="9.140625" style="75"/>
    <col min="13044" max="13044" width="47.7109375" style="75" customWidth="1"/>
    <col min="13045" max="13045" width="6.5703125" style="75" customWidth="1"/>
    <col min="13046" max="13046" width="20.5703125" style="75" customWidth="1"/>
    <col min="13047" max="13056" width="0" style="75" hidden="1" customWidth="1"/>
    <col min="13057" max="13057" width="21.85546875" style="75" customWidth="1"/>
    <col min="13058" max="13058" width="21.7109375" style="75" customWidth="1"/>
    <col min="13059" max="13059" width="22.42578125" style="75" customWidth="1"/>
    <col min="13060" max="13061" width="20.85546875" style="75" customWidth="1"/>
    <col min="13062" max="13062" width="19.28515625" style="75" customWidth="1"/>
    <col min="13063" max="13063" width="21" style="75" customWidth="1"/>
    <col min="13064" max="13299" width="9.140625" style="75"/>
    <col min="13300" max="13300" width="47.7109375" style="75" customWidth="1"/>
    <col min="13301" max="13301" width="6.5703125" style="75" customWidth="1"/>
    <col min="13302" max="13302" width="20.5703125" style="75" customWidth="1"/>
    <col min="13303" max="13312" width="0" style="75" hidden="1" customWidth="1"/>
    <col min="13313" max="13313" width="21.85546875" style="75" customWidth="1"/>
    <col min="13314" max="13314" width="21.7109375" style="75" customWidth="1"/>
    <col min="13315" max="13315" width="22.42578125" style="75" customWidth="1"/>
    <col min="13316" max="13317" width="20.85546875" style="75" customWidth="1"/>
    <col min="13318" max="13318" width="19.28515625" style="75" customWidth="1"/>
    <col min="13319" max="13319" width="21" style="75" customWidth="1"/>
    <col min="13320" max="13555" width="9.140625" style="75"/>
    <col min="13556" max="13556" width="47.7109375" style="75" customWidth="1"/>
    <col min="13557" max="13557" width="6.5703125" style="75" customWidth="1"/>
    <col min="13558" max="13558" width="20.5703125" style="75" customWidth="1"/>
    <col min="13559" max="13568" width="0" style="75" hidden="1" customWidth="1"/>
    <col min="13569" max="13569" width="21.85546875" style="75" customWidth="1"/>
    <col min="13570" max="13570" width="21.7109375" style="75" customWidth="1"/>
    <col min="13571" max="13571" width="22.42578125" style="75" customWidth="1"/>
    <col min="13572" max="13573" width="20.85546875" style="75" customWidth="1"/>
    <col min="13574" max="13574" width="19.28515625" style="75" customWidth="1"/>
    <col min="13575" max="13575" width="21" style="75" customWidth="1"/>
    <col min="13576" max="13811" width="9.140625" style="75"/>
    <col min="13812" max="13812" width="47.7109375" style="75" customWidth="1"/>
    <col min="13813" max="13813" width="6.5703125" style="75" customWidth="1"/>
    <col min="13814" max="13814" width="20.5703125" style="75" customWidth="1"/>
    <col min="13815" max="13824" width="0" style="75" hidden="1" customWidth="1"/>
    <col min="13825" max="13825" width="21.85546875" style="75" customWidth="1"/>
    <col min="13826" max="13826" width="21.7109375" style="75" customWidth="1"/>
    <col min="13827" max="13827" width="22.42578125" style="75" customWidth="1"/>
    <col min="13828" max="13829" width="20.85546875" style="75" customWidth="1"/>
    <col min="13830" max="13830" width="19.28515625" style="75" customWidth="1"/>
    <col min="13831" max="13831" width="21" style="75" customWidth="1"/>
    <col min="13832" max="14067" width="9.140625" style="75"/>
    <col min="14068" max="14068" width="47.7109375" style="75" customWidth="1"/>
    <col min="14069" max="14069" width="6.5703125" style="75" customWidth="1"/>
    <col min="14070" max="14070" width="20.5703125" style="75" customWidth="1"/>
    <col min="14071" max="14080" width="0" style="75" hidden="1" customWidth="1"/>
    <col min="14081" max="14081" width="21.85546875" style="75" customWidth="1"/>
    <col min="14082" max="14082" width="21.7109375" style="75" customWidth="1"/>
    <col min="14083" max="14083" width="22.42578125" style="75" customWidth="1"/>
    <col min="14084" max="14085" width="20.85546875" style="75" customWidth="1"/>
    <col min="14086" max="14086" width="19.28515625" style="75" customWidth="1"/>
    <col min="14087" max="14087" width="21" style="75" customWidth="1"/>
    <col min="14088" max="14323" width="9.140625" style="75"/>
    <col min="14324" max="14324" width="47.7109375" style="75" customWidth="1"/>
    <col min="14325" max="14325" width="6.5703125" style="75" customWidth="1"/>
    <col min="14326" max="14326" width="20.5703125" style="75" customWidth="1"/>
    <col min="14327" max="14336" width="0" style="75" hidden="1" customWidth="1"/>
    <col min="14337" max="14337" width="21.85546875" style="75" customWidth="1"/>
    <col min="14338" max="14338" width="21.7109375" style="75" customWidth="1"/>
    <col min="14339" max="14339" width="22.42578125" style="75" customWidth="1"/>
    <col min="14340" max="14341" width="20.85546875" style="75" customWidth="1"/>
    <col min="14342" max="14342" width="19.28515625" style="75" customWidth="1"/>
    <col min="14343" max="14343" width="21" style="75" customWidth="1"/>
    <col min="14344" max="14579" width="9.140625" style="75"/>
    <col min="14580" max="14580" width="47.7109375" style="75" customWidth="1"/>
    <col min="14581" max="14581" width="6.5703125" style="75" customWidth="1"/>
    <col min="14582" max="14582" width="20.5703125" style="75" customWidth="1"/>
    <col min="14583" max="14592" width="0" style="75" hidden="1" customWidth="1"/>
    <col min="14593" max="14593" width="21.85546875" style="75" customWidth="1"/>
    <col min="14594" max="14594" width="21.7109375" style="75" customWidth="1"/>
    <col min="14595" max="14595" width="22.42578125" style="75" customWidth="1"/>
    <col min="14596" max="14597" width="20.85546875" style="75" customWidth="1"/>
    <col min="14598" max="14598" width="19.28515625" style="75" customWidth="1"/>
    <col min="14599" max="14599" width="21" style="75" customWidth="1"/>
    <col min="14600" max="14835" width="9.140625" style="75"/>
    <col min="14836" max="14836" width="47.7109375" style="75" customWidth="1"/>
    <col min="14837" max="14837" width="6.5703125" style="75" customWidth="1"/>
    <col min="14838" max="14838" width="20.5703125" style="75" customWidth="1"/>
    <col min="14839" max="14848" width="0" style="75" hidden="1" customWidth="1"/>
    <col min="14849" max="14849" width="21.85546875" style="75" customWidth="1"/>
    <col min="14850" max="14850" width="21.7109375" style="75" customWidth="1"/>
    <col min="14851" max="14851" width="22.42578125" style="75" customWidth="1"/>
    <col min="14852" max="14853" width="20.85546875" style="75" customWidth="1"/>
    <col min="14854" max="14854" width="19.28515625" style="75" customWidth="1"/>
    <col min="14855" max="14855" width="21" style="75" customWidth="1"/>
    <col min="14856" max="15091" width="9.140625" style="75"/>
    <col min="15092" max="15092" width="47.7109375" style="75" customWidth="1"/>
    <col min="15093" max="15093" width="6.5703125" style="75" customWidth="1"/>
    <col min="15094" max="15094" width="20.5703125" style="75" customWidth="1"/>
    <col min="15095" max="15104" width="0" style="75" hidden="1" customWidth="1"/>
    <col min="15105" max="15105" width="21.85546875" style="75" customWidth="1"/>
    <col min="15106" max="15106" width="21.7109375" style="75" customWidth="1"/>
    <col min="15107" max="15107" width="22.42578125" style="75" customWidth="1"/>
    <col min="15108" max="15109" width="20.85546875" style="75" customWidth="1"/>
    <col min="15110" max="15110" width="19.28515625" style="75" customWidth="1"/>
    <col min="15111" max="15111" width="21" style="75" customWidth="1"/>
    <col min="15112" max="15347" width="9.140625" style="75"/>
    <col min="15348" max="15348" width="47.7109375" style="75" customWidth="1"/>
    <col min="15349" max="15349" width="6.5703125" style="75" customWidth="1"/>
    <col min="15350" max="15350" width="20.5703125" style="75" customWidth="1"/>
    <col min="15351" max="15360" width="0" style="75" hidden="1" customWidth="1"/>
    <col min="15361" max="15361" width="21.85546875" style="75" customWidth="1"/>
    <col min="15362" max="15362" width="21.7109375" style="75" customWidth="1"/>
    <col min="15363" max="15363" width="22.42578125" style="75" customWidth="1"/>
    <col min="15364" max="15365" width="20.85546875" style="75" customWidth="1"/>
    <col min="15366" max="15366" width="19.28515625" style="75" customWidth="1"/>
    <col min="15367" max="15367" width="21" style="75" customWidth="1"/>
    <col min="15368" max="15603" width="9.140625" style="75"/>
    <col min="15604" max="15604" width="47.7109375" style="75" customWidth="1"/>
    <col min="15605" max="15605" width="6.5703125" style="75" customWidth="1"/>
    <col min="15606" max="15606" width="20.5703125" style="75" customWidth="1"/>
    <col min="15607" max="15616" width="0" style="75" hidden="1" customWidth="1"/>
    <col min="15617" max="15617" width="21.85546875" style="75" customWidth="1"/>
    <col min="15618" max="15618" width="21.7109375" style="75" customWidth="1"/>
    <col min="15619" max="15619" width="22.42578125" style="75" customWidth="1"/>
    <col min="15620" max="15621" width="20.85546875" style="75" customWidth="1"/>
    <col min="15622" max="15622" width="19.28515625" style="75" customWidth="1"/>
    <col min="15623" max="15623" width="21" style="75" customWidth="1"/>
    <col min="15624" max="15859" width="9.140625" style="75"/>
    <col min="15860" max="15860" width="47.7109375" style="75" customWidth="1"/>
    <col min="15861" max="15861" width="6.5703125" style="75" customWidth="1"/>
    <col min="15862" max="15862" width="20.5703125" style="75" customWidth="1"/>
    <col min="15863" max="15872" width="0" style="75" hidden="1" customWidth="1"/>
    <col min="15873" max="15873" width="21.85546875" style="75" customWidth="1"/>
    <col min="15874" max="15874" width="21.7109375" style="75" customWidth="1"/>
    <col min="15875" max="15875" width="22.42578125" style="75" customWidth="1"/>
    <col min="15876" max="15877" width="20.85546875" style="75" customWidth="1"/>
    <col min="15878" max="15878" width="19.28515625" style="75" customWidth="1"/>
    <col min="15879" max="15879" width="21" style="75" customWidth="1"/>
    <col min="15880" max="16115" width="9.140625" style="75"/>
    <col min="16116" max="16116" width="47.7109375" style="75" customWidth="1"/>
    <col min="16117" max="16117" width="6.5703125" style="75" customWidth="1"/>
    <col min="16118" max="16118" width="20.5703125" style="75" customWidth="1"/>
    <col min="16119" max="16128" width="0" style="75" hidden="1" customWidth="1"/>
    <col min="16129" max="16129" width="21.85546875" style="75" customWidth="1"/>
    <col min="16130" max="16130" width="21.7109375" style="75" customWidth="1"/>
    <col min="16131" max="16131" width="22.42578125" style="75" customWidth="1"/>
    <col min="16132" max="16133" width="20.85546875" style="75" customWidth="1"/>
    <col min="16134" max="16134" width="19.28515625" style="75" customWidth="1"/>
    <col min="16135" max="16135" width="21" style="75" customWidth="1"/>
    <col min="16136" max="16384" width="9.140625" style="75"/>
  </cols>
  <sheetData>
    <row r="1" spans="2:12" ht="30" customHeight="1" x14ac:dyDescent="0.2">
      <c r="B1" s="961" t="s">
        <v>376</v>
      </c>
      <c r="C1" s="961"/>
      <c r="D1" s="961"/>
      <c r="E1" s="961"/>
      <c r="F1" s="961"/>
      <c r="G1" s="961"/>
      <c r="H1" s="961"/>
      <c r="I1" s="961"/>
      <c r="J1" s="961"/>
      <c r="K1" s="961"/>
      <c r="L1" s="961"/>
    </row>
    <row r="2" spans="2:12" ht="12.75" customHeight="1" x14ac:dyDescent="0.2">
      <c r="B2" s="731" t="s">
        <v>44</v>
      </c>
      <c r="C2" s="812" t="s">
        <v>2</v>
      </c>
      <c r="D2" s="812" t="s">
        <v>377</v>
      </c>
      <c r="E2" s="757" t="s">
        <v>378</v>
      </c>
      <c r="F2" s="689"/>
      <c r="G2" s="689"/>
      <c r="H2" s="689"/>
      <c r="I2" s="689"/>
      <c r="J2" s="689"/>
      <c r="K2" s="689"/>
      <c r="L2" s="689"/>
    </row>
    <row r="3" spans="2:12" ht="12.75" customHeight="1" x14ac:dyDescent="0.2">
      <c r="B3" s="732"/>
      <c r="C3" s="962"/>
      <c r="D3" s="962"/>
      <c r="E3" s="757" t="s">
        <v>78</v>
      </c>
      <c r="F3" s="689"/>
      <c r="G3" s="689"/>
      <c r="H3" s="689"/>
      <c r="I3" s="689"/>
      <c r="J3" s="689"/>
      <c r="K3" s="689"/>
      <c r="L3" s="689"/>
    </row>
    <row r="4" spans="2:12" ht="20.25" customHeight="1" x14ac:dyDescent="0.2">
      <c r="B4" s="732"/>
      <c r="C4" s="962"/>
      <c r="D4" s="962"/>
      <c r="E4" s="757" t="s">
        <v>379</v>
      </c>
      <c r="F4" s="689"/>
      <c r="G4" s="689"/>
      <c r="H4" s="689"/>
      <c r="I4" s="812" t="s">
        <v>380</v>
      </c>
      <c r="J4" s="812" t="s">
        <v>381</v>
      </c>
      <c r="K4" s="812" t="s">
        <v>382</v>
      </c>
      <c r="L4" s="814" t="s">
        <v>383</v>
      </c>
    </row>
    <row r="5" spans="2:12" ht="68.25" customHeight="1" x14ac:dyDescent="0.2">
      <c r="B5" s="733"/>
      <c r="C5" s="813"/>
      <c r="D5" s="813"/>
      <c r="E5" s="52" t="s">
        <v>384</v>
      </c>
      <c r="F5" s="52" t="s">
        <v>385</v>
      </c>
      <c r="G5" s="52" t="s">
        <v>386</v>
      </c>
      <c r="H5" s="168" t="s">
        <v>387</v>
      </c>
      <c r="I5" s="813"/>
      <c r="J5" s="813" t="s">
        <v>388</v>
      </c>
      <c r="K5" s="813"/>
      <c r="L5" s="815"/>
    </row>
    <row r="6" spans="2:12" x14ac:dyDescent="0.2">
      <c r="B6" s="175">
        <v>1</v>
      </c>
      <c r="C6" s="176">
        <v>2</v>
      </c>
      <c r="D6" s="176">
        <v>3</v>
      </c>
      <c r="E6" s="176">
        <v>4</v>
      </c>
      <c r="F6" s="176">
        <v>5</v>
      </c>
      <c r="G6" s="176">
        <v>6</v>
      </c>
      <c r="H6" s="176">
        <v>7</v>
      </c>
      <c r="I6" s="176">
        <v>8</v>
      </c>
      <c r="J6" s="176">
        <v>9</v>
      </c>
      <c r="K6" s="176">
        <v>10</v>
      </c>
      <c r="L6" s="194">
        <v>11</v>
      </c>
    </row>
    <row r="7" spans="2:12" ht="27.75" customHeight="1" x14ac:dyDescent="0.2">
      <c r="B7" s="177" t="s">
        <v>333</v>
      </c>
      <c r="C7" s="195">
        <v>1000</v>
      </c>
      <c r="D7" s="517">
        <f>SUM(E7:L7)</f>
        <v>0</v>
      </c>
      <c r="E7" s="517">
        <f>E8+E10</f>
        <v>0</v>
      </c>
      <c r="F7" s="517">
        <f t="shared" ref="F7:L7" si="0">F8+F10</f>
        <v>0</v>
      </c>
      <c r="G7" s="517">
        <f t="shared" si="0"/>
        <v>0</v>
      </c>
      <c r="H7" s="517">
        <f t="shared" si="0"/>
        <v>0</v>
      </c>
      <c r="I7" s="517">
        <f t="shared" si="0"/>
        <v>0</v>
      </c>
      <c r="J7" s="517">
        <f t="shared" si="0"/>
        <v>0</v>
      </c>
      <c r="K7" s="517">
        <f t="shared" si="0"/>
        <v>0</v>
      </c>
      <c r="L7" s="517">
        <f t="shared" si="0"/>
        <v>0</v>
      </c>
    </row>
    <row r="8" spans="2:12" ht="25.5" x14ac:dyDescent="0.2">
      <c r="B8" s="179" t="s">
        <v>334</v>
      </c>
      <c r="C8" s="195">
        <v>1100</v>
      </c>
      <c r="D8" s="517">
        <f t="shared" ref="D8:D23" si="1">SUM(E8:L8)</f>
        <v>0</v>
      </c>
      <c r="E8" s="515"/>
      <c r="F8" s="515"/>
      <c r="G8" s="515"/>
      <c r="H8" s="515"/>
      <c r="I8" s="515"/>
      <c r="J8" s="515"/>
      <c r="K8" s="515"/>
      <c r="L8" s="515"/>
    </row>
    <row r="9" spans="2:12" ht="51" x14ac:dyDescent="0.2">
      <c r="B9" s="180" t="s">
        <v>335</v>
      </c>
      <c r="C9" s="195">
        <v>1110</v>
      </c>
      <c r="D9" s="517">
        <f t="shared" si="1"/>
        <v>0</v>
      </c>
      <c r="E9" s="515"/>
      <c r="F9" s="515"/>
      <c r="G9" s="515"/>
      <c r="H9" s="515"/>
      <c r="I9" s="515"/>
      <c r="J9" s="515"/>
      <c r="K9" s="515"/>
      <c r="L9" s="515"/>
    </row>
    <row r="10" spans="2:12" x14ac:dyDescent="0.2">
      <c r="B10" s="179" t="s">
        <v>336</v>
      </c>
      <c r="C10" s="195">
        <v>1200</v>
      </c>
      <c r="D10" s="517">
        <f t="shared" si="1"/>
        <v>0</v>
      </c>
      <c r="E10" s="515"/>
      <c r="F10" s="515"/>
      <c r="G10" s="515"/>
      <c r="H10" s="515"/>
      <c r="I10" s="515"/>
      <c r="J10" s="515"/>
      <c r="K10" s="515"/>
      <c r="L10" s="515"/>
    </row>
    <row r="11" spans="2:12" x14ac:dyDescent="0.2">
      <c r="B11" s="181" t="s">
        <v>337</v>
      </c>
      <c r="C11" s="195">
        <v>2000</v>
      </c>
      <c r="D11" s="517">
        <f t="shared" si="1"/>
        <v>117523.9</v>
      </c>
      <c r="E11" s="517">
        <f>E12+E14</f>
        <v>117523.9</v>
      </c>
      <c r="F11" s="517">
        <f t="shared" ref="F11:L11" si="2">F12+F14</f>
        <v>0</v>
      </c>
      <c r="G11" s="517">
        <f t="shared" si="2"/>
        <v>0</v>
      </c>
      <c r="H11" s="517">
        <f t="shared" si="2"/>
        <v>0</v>
      </c>
      <c r="I11" s="517">
        <f t="shared" si="2"/>
        <v>0</v>
      </c>
      <c r="J11" s="517">
        <f t="shared" si="2"/>
        <v>0</v>
      </c>
      <c r="K11" s="517">
        <f t="shared" si="2"/>
        <v>0</v>
      </c>
      <c r="L11" s="517">
        <f t="shared" si="2"/>
        <v>0</v>
      </c>
    </row>
    <row r="12" spans="2:12" ht="25.5" x14ac:dyDescent="0.2">
      <c r="B12" s="179" t="s">
        <v>334</v>
      </c>
      <c r="C12" s="195">
        <v>2100</v>
      </c>
      <c r="D12" s="517">
        <f t="shared" si="1"/>
        <v>117523.9</v>
      </c>
      <c r="E12" s="515">
        <v>117523.9</v>
      </c>
      <c r="F12" s="515"/>
      <c r="G12" s="515"/>
      <c r="H12" s="515"/>
      <c r="I12" s="515"/>
      <c r="J12" s="515"/>
      <c r="K12" s="515"/>
      <c r="L12" s="515"/>
    </row>
    <row r="13" spans="2:12" ht="51" x14ac:dyDescent="0.2">
      <c r="B13" s="180" t="s">
        <v>335</v>
      </c>
      <c r="C13" s="195">
        <v>2110</v>
      </c>
      <c r="D13" s="517">
        <f t="shared" si="1"/>
        <v>117523.9</v>
      </c>
      <c r="E13" s="515">
        <v>117523.9</v>
      </c>
      <c r="F13" s="515"/>
      <c r="G13" s="515"/>
      <c r="H13" s="515"/>
      <c r="I13" s="515"/>
      <c r="J13" s="515"/>
      <c r="K13" s="515"/>
      <c r="L13" s="515"/>
    </row>
    <row r="14" spans="2:12" x14ac:dyDescent="0.2">
      <c r="B14" s="179" t="s">
        <v>336</v>
      </c>
      <c r="C14" s="195">
        <v>2200</v>
      </c>
      <c r="D14" s="517">
        <f t="shared" si="1"/>
        <v>0</v>
      </c>
      <c r="E14" s="515"/>
      <c r="F14" s="515"/>
      <c r="G14" s="515"/>
      <c r="H14" s="515"/>
      <c r="I14" s="515"/>
      <c r="J14" s="515"/>
      <c r="K14" s="515"/>
      <c r="L14" s="515"/>
    </row>
    <row r="15" spans="2:12" x14ac:dyDescent="0.2">
      <c r="B15" s="182" t="s">
        <v>362</v>
      </c>
      <c r="C15" s="195">
        <v>3000</v>
      </c>
      <c r="D15" s="517">
        <f t="shared" si="1"/>
        <v>0</v>
      </c>
      <c r="E15" s="517">
        <f>E16+E18</f>
        <v>0</v>
      </c>
      <c r="F15" s="517">
        <f t="shared" ref="F15:L15" si="3">F16+F18</f>
        <v>0</v>
      </c>
      <c r="G15" s="517">
        <f t="shared" si="3"/>
        <v>0</v>
      </c>
      <c r="H15" s="517">
        <f t="shared" si="3"/>
        <v>0</v>
      </c>
      <c r="I15" s="517">
        <f t="shared" si="3"/>
        <v>0</v>
      </c>
      <c r="J15" s="517">
        <f t="shared" si="3"/>
        <v>0</v>
      </c>
      <c r="K15" s="517">
        <f t="shared" si="3"/>
        <v>0</v>
      </c>
      <c r="L15" s="517">
        <f t="shared" si="3"/>
        <v>0</v>
      </c>
    </row>
    <row r="16" spans="2:12" ht="25.5" x14ac:dyDescent="0.2">
      <c r="B16" s="179" t="s">
        <v>334</v>
      </c>
      <c r="C16" s="195">
        <v>3100</v>
      </c>
      <c r="D16" s="517">
        <f t="shared" si="1"/>
        <v>0</v>
      </c>
      <c r="E16" s="515"/>
      <c r="F16" s="515"/>
      <c r="G16" s="515"/>
      <c r="H16" s="515"/>
      <c r="I16" s="515"/>
      <c r="J16" s="515"/>
      <c r="K16" s="515"/>
      <c r="L16" s="515"/>
    </row>
    <row r="17" spans="2:12" ht="51" x14ac:dyDescent="0.2">
      <c r="B17" s="180" t="s">
        <v>335</v>
      </c>
      <c r="C17" s="195">
        <v>3110</v>
      </c>
      <c r="D17" s="517">
        <f t="shared" si="1"/>
        <v>0</v>
      </c>
      <c r="E17" s="515"/>
      <c r="F17" s="515"/>
      <c r="G17" s="515"/>
      <c r="H17" s="515"/>
      <c r="I17" s="515"/>
      <c r="J17" s="515"/>
      <c r="K17" s="515"/>
      <c r="L17" s="515"/>
    </row>
    <row r="18" spans="2:12" x14ac:dyDescent="0.2">
      <c r="B18" s="179" t="s">
        <v>336</v>
      </c>
      <c r="C18" s="195">
        <v>3200</v>
      </c>
      <c r="D18" s="517">
        <f t="shared" si="1"/>
        <v>0</v>
      </c>
      <c r="E18" s="515"/>
      <c r="F18" s="515"/>
      <c r="G18" s="515"/>
      <c r="H18" s="515"/>
      <c r="I18" s="515"/>
      <c r="J18" s="515"/>
      <c r="K18" s="515"/>
      <c r="L18" s="515"/>
    </row>
    <row r="19" spans="2:12" x14ac:dyDescent="0.2">
      <c r="B19" s="182" t="s">
        <v>363</v>
      </c>
      <c r="C19" s="195">
        <v>4000</v>
      </c>
      <c r="D19" s="517">
        <f t="shared" si="1"/>
        <v>0</v>
      </c>
      <c r="E19" s="517">
        <f>E20+E22</f>
        <v>0</v>
      </c>
      <c r="F19" s="517">
        <f t="shared" ref="F19:L19" si="4">F20+F22</f>
        <v>0</v>
      </c>
      <c r="G19" s="517">
        <f t="shared" si="4"/>
        <v>0</v>
      </c>
      <c r="H19" s="517">
        <f t="shared" si="4"/>
        <v>0</v>
      </c>
      <c r="I19" s="517">
        <f t="shared" si="4"/>
        <v>0</v>
      </c>
      <c r="J19" s="517">
        <f t="shared" si="4"/>
        <v>0</v>
      </c>
      <c r="K19" s="517">
        <f t="shared" si="4"/>
        <v>0</v>
      </c>
      <c r="L19" s="517">
        <f t="shared" si="4"/>
        <v>0</v>
      </c>
    </row>
    <row r="20" spans="2:12" ht="25.5" x14ac:dyDescent="0.2">
      <c r="B20" s="179" t="s">
        <v>334</v>
      </c>
      <c r="C20" s="195">
        <v>4100</v>
      </c>
      <c r="D20" s="517">
        <f t="shared" si="1"/>
        <v>0</v>
      </c>
      <c r="E20" s="515"/>
      <c r="F20" s="515"/>
      <c r="G20" s="515"/>
      <c r="H20" s="515"/>
      <c r="I20" s="515"/>
      <c r="J20" s="515"/>
      <c r="K20" s="515"/>
      <c r="L20" s="515"/>
    </row>
    <row r="21" spans="2:12" ht="51" x14ac:dyDescent="0.2">
      <c r="B21" s="180" t="s">
        <v>335</v>
      </c>
      <c r="C21" s="195">
        <v>4110</v>
      </c>
      <c r="D21" s="517">
        <f t="shared" si="1"/>
        <v>0</v>
      </c>
      <c r="E21" s="515"/>
      <c r="F21" s="515"/>
      <c r="G21" s="515"/>
      <c r="H21" s="515"/>
      <c r="I21" s="515"/>
      <c r="J21" s="515"/>
      <c r="K21" s="515"/>
      <c r="L21" s="515"/>
    </row>
    <row r="22" spans="2:12" x14ac:dyDescent="0.2">
      <c r="B22" s="179" t="s">
        <v>336</v>
      </c>
      <c r="C22" s="195">
        <v>4200</v>
      </c>
      <c r="D22" s="517">
        <f t="shared" si="1"/>
        <v>0</v>
      </c>
      <c r="E22" s="515"/>
      <c r="F22" s="515"/>
      <c r="G22" s="515"/>
      <c r="H22" s="515"/>
      <c r="I22" s="515"/>
      <c r="J22" s="515"/>
      <c r="K22" s="515"/>
      <c r="L22" s="515"/>
    </row>
    <row r="23" spans="2:12" s="258" customFormat="1" x14ac:dyDescent="0.2">
      <c r="B23" s="51" t="s">
        <v>150</v>
      </c>
      <c r="C23" s="516">
        <v>9000</v>
      </c>
      <c r="D23" s="519">
        <f t="shared" si="1"/>
        <v>117523.9</v>
      </c>
      <c r="E23" s="519">
        <f>E7+E11+E15+E19</f>
        <v>117523.9</v>
      </c>
      <c r="F23" s="519">
        <f t="shared" ref="F23:L23" si="5">F7+F11+F15+F19</f>
        <v>0</v>
      </c>
      <c r="G23" s="519">
        <f t="shared" si="5"/>
        <v>0</v>
      </c>
      <c r="H23" s="519">
        <f t="shared" si="5"/>
        <v>0</v>
      </c>
      <c r="I23" s="519">
        <f t="shared" si="5"/>
        <v>0</v>
      </c>
      <c r="J23" s="519">
        <f t="shared" si="5"/>
        <v>0</v>
      </c>
      <c r="K23" s="519">
        <f t="shared" si="5"/>
        <v>0</v>
      </c>
      <c r="L23" s="519">
        <f t="shared" si="5"/>
        <v>0</v>
      </c>
    </row>
    <row r="24" spans="2:12" ht="6" customHeight="1" x14ac:dyDescent="0.2"/>
    <row r="25" spans="2:12" ht="39" x14ac:dyDescent="0.25">
      <c r="B25" s="111" t="s">
        <v>203</v>
      </c>
      <c r="C25" s="86"/>
      <c r="D25" s="87"/>
      <c r="E25" s="88"/>
      <c r="F25" s="89"/>
      <c r="G25" s="87"/>
      <c r="H25" s="88"/>
      <c r="I25" s="963"/>
      <c r="J25" s="963"/>
    </row>
    <row r="26" spans="2:12" ht="16.5" customHeight="1" x14ac:dyDescent="0.2">
      <c r="B26" s="112"/>
      <c r="C26" s="626" t="s">
        <v>196</v>
      </c>
      <c r="D26" s="626"/>
      <c r="E26" s="164"/>
      <c r="F26" s="657" t="s">
        <v>197</v>
      </c>
      <c r="G26" s="657"/>
      <c r="H26" s="119"/>
      <c r="I26" s="626" t="s">
        <v>198</v>
      </c>
      <c r="J26" s="626"/>
    </row>
    <row r="27" spans="2:12" x14ac:dyDescent="0.2">
      <c r="B27" s="112" t="s">
        <v>199</v>
      </c>
      <c r="C27" s="116"/>
      <c r="D27" s="117"/>
      <c r="E27" s="119"/>
      <c r="F27" s="170"/>
      <c r="G27" s="117"/>
      <c r="H27" s="119"/>
      <c r="I27" s="753"/>
      <c r="J27" s="753"/>
    </row>
    <row r="28" spans="2:12" ht="11.25" customHeight="1" x14ac:dyDescent="0.2">
      <c r="B28" s="113"/>
      <c r="C28" s="626" t="s">
        <v>196</v>
      </c>
      <c r="D28" s="626"/>
      <c r="E28" s="119"/>
      <c r="F28" s="657" t="s">
        <v>200</v>
      </c>
      <c r="G28" s="657"/>
      <c r="H28" s="119"/>
      <c r="I28" s="626" t="s">
        <v>201</v>
      </c>
      <c r="J28" s="626"/>
    </row>
    <row r="29" spans="2:12" ht="17.25" customHeight="1" x14ac:dyDescent="0.2">
      <c r="B29" s="112" t="s">
        <v>202</v>
      </c>
      <c r="C29" s="90"/>
      <c r="D29" s="88"/>
      <c r="E29" s="88"/>
      <c r="F29" s="91"/>
      <c r="G29" s="92"/>
      <c r="H29" s="88"/>
      <c r="I29" s="92"/>
    </row>
  </sheetData>
  <mergeCells count="19">
    <mergeCell ref="I27:J27"/>
    <mergeCell ref="C28:D28"/>
    <mergeCell ref="F28:G28"/>
    <mergeCell ref="I28:J28"/>
    <mergeCell ref="I25:J25"/>
    <mergeCell ref="C26:D26"/>
    <mergeCell ref="F26:G26"/>
    <mergeCell ref="I26:J26"/>
    <mergeCell ref="B1:L1"/>
    <mergeCell ref="B2:B5"/>
    <mergeCell ref="C2:C5"/>
    <mergeCell ref="D2:D5"/>
    <mergeCell ref="E2:L2"/>
    <mergeCell ref="E3:L3"/>
    <mergeCell ref="E4:H4"/>
    <mergeCell ref="I4:I5"/>
    <mergeCell ref="J4:J5"/>
    <mergeCell ref="K4:K5"/>
    <mergeCell ref="L4:L5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U45"/>
  <sheetViews>
    <sheetView showGridLines="0" view="pageBreakPreview" zoomScale="90" zoomScaleNormal="9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37" sqref="F37"/>
    </sheetView>
  </sheetViews>
  <sheetFormatPr defaultColWidth="9.140625" defaultRowHeight="15" x14ac:dyDescent="0.25"/>
  <cols>
    <col min="1" max="1" width="1" style="143" customWidth="1"/>
    <col min="2" max="2" width="25.85546875" style="224" customWidth="1"/>
    <col min="3" max="3" width="6" style="251" customWidth="1"/>
    <col min="4" max="7" width="15.140625" style="224" customWidth="1"/>
    <col min="8" max="9" width="15.140625" style="143" customWidth="1"/>
    <col min="10" max="10" width="12.5703125" style="143" customWidth="1"/>
    <col min="11" max="13" width="11.7109375" style="143" customWidth="1"/>
    <col min="14" max="14" width="6.7109375" style="143" customWidth="1"/>
    <col min="15" max="15" width="11.7109375" style="143" customWidth="1"/>
    <col min="16" max="21" width="15.140625" style="143" customWidth="1"/>
    <col min="22" max="16384" width="9.140625" style="143"/>
  </cols>
  <sheetData>
    <row r="1" spans="2:21" x14ac:dyDescent="0.25">
      <c r="B1" s="613" t="s">
        <v>545</v>
      </c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</row>
    <row r="2" spans="2:21" ht="7.5" customHeight="1" x14ac:dyDescent="0.25">
      <c r="B2" s="241"/>
      <c r="C2" s="242"/>
      <c r="D2" s="243"/>
      <c r="E2" s="244"/>
      <c r="F2" s="244"/>
      <c r="G2" s="244"/>
    </row>
    <row r="3" spans="2:21" ht="15" customHeight="1" x14ac:dyDescent="0.25">
      <c r="B3" s="614" t="s">
        <v>44</v>
      </c>
      <c r="C3" s="615" t="s">
        <v>482</v>
      </c>
      <c r="D3" s="616" t="s">
        <v>546</v>
      </c>
      <c r="E3" s="616" t="s">
        <v>547</v>
      </c>
      <c r="F3" s="617" t="s">
        <v>548</v>
      </c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9"/>
    </row>
    <row r="4" spans="2:21" ht="15" customHeight="1" x14ac:dyDescent="0.25">
      <c r="B4" s="614"/>
      <c r="C4" s="615"/>
      <c r="D4" s="616"/>
      <c r="E4" s="616"/>
      <c r="F4" s="624" t="s">
        <v>549</v>
      </c>
      <c r="G4" s="623" t="s">
        <v>550</v>
      </c>
      <c r="H4" s="624" t="s">
        <v>132</v>
      </c>
      <c r="I4" s="623" t="s">
        <v>551</v>
      </c>
      <c r="J4" s="622" t="s">
        <v>155</v>
      </c>
      <c r="K4" s="622"/>
      <c r="L4" s="622"/>
      <c r="M4" s="622"/>
      <c r="N4" s="622" t="s">
        <v>138</v>
      </c>
      <c r="O4" s="623" t="s">
        <v>550</v>
      </c>
      <c r="P4" s="621" t="s">
        <v>552</v>
      </c>
      <c r="Q4" s="623" t="s">
        <v>550</v>
      </c>
      <c r="R4" s="620" t="s">
        <v>262</v>
      </c>
      <c r="S4" s="620"/>
      <c r="T4" s="620"/>
      <c r="U4" s="620"/>
    </row>
    <row r="5" spans="2:21" ht="15" customHeight="1" x14ac:dyDescent="0.25">
      <c r="B5" s="614"/>
      <c r="C5" s="615"/>
      <c r="D5" s="616"/>
      <c r="E5" s="616"/>
      <c r="F5" s="624"/>
      <c r="G5" s="624"/>
      <c r="H5" s="624"/>
      <c r="I5" s="624"/>
      <c r="J5" s="621" t="s">
        <v>78</v>
      </c>
      <c r="K5" s="621"/>
      <c r="L5" s="621"/>
      <c r="M5" s="621"/>
      <c r="N5" s="621"/>
      <c r="O5" s="624"/>
      <c r="P5" s="621"/>
      <c r="Q5" s="624"/>
      <c r="R5" s="621" t="s">
        <v>553</v>
      </c>
      <c r="S5" s="621" t="s">
        <v>551</v>
      </c>
      <c r="T5" s="621" t="s">
        <v>554</v>
      </c>
      <c r="U5" s="621" t="s">
        <v>551</v>
      </c>
    </row>
    <row r="6" spans="2:21" ht="102.75" customHeight="1" x14ac:dyDescent="0.25">
      <c r="B6" s="614"/>
      <c r="C6" s="615"/>
      <c r="D6" s="616"/>
      <c r="E6" s="616"/>
      <c r="F6" s="622"/>
      <c r="G6" s="622"/>
      <c r="H6" s="622"/>
      <c r="I6" s="622"/>
      <c r="J6" s="70" t="s">
        <v>135</v>
      </c>
      <c r="K6" s="70" t="s">
        <v>550</v>
      </c>
      <c r="L6" s="70" t="s">
        <v>136</v>
      </c>
      <c r="M6" s="70" t="s">
        <v>551</v>
      </c>
      <c r="N6" s="621"/>
      <c r="O6" s="622"/>
      <c r="P6" s="621"/>
      <c r="Q6" s="622"/>
      <c r="R6" s="621"/>
      <c r="S6" s="621"/>
      <c r="T6" s="621"/>
      <c r="U6" s="621"/>
    </row>
    <row r="7" spans="2:21" s="163" customFormat="1" ht="11.25" customHeight="1" thickBot="1" x14ac:dyDescent="0.25">
      <c r="B7" s="268">
        <v>1</v>
      </c>
      <c r="C7" s="299" t="s">
        <v>486</v>
      </c>
      <c r="D7" s="236" t="s">
        <v>487</v>
      </c>
      <c r="E7" s="237" t="s">
        <v>488</v>
      </c>
      <c r="F7" s="237" t="s">
        <v>489</v>
      </c>
      <c r="G7" s="237" t="s">
        <v>555</v>
      </c>
      <c r="H7" s="237" t="s">
        <v>556</v>
      </c>
      <c r="I7" s="237" t="s">
        <v>557</v>
      </c>
      <c r="J7" s="237" t="s">
        <v>558</v>
      </c>
      <c r="K7" s="237" t="s">
        <v>559</v>
      </c>
      <c r="L7" s="237" t="s">
        <v>560</v>
      </c>
      <c r="M7" s="237" t="s">
        <v>561</v>
      </c>
      <c r="N7" s="237" t="s">
        <v>562</v>
      </c>
      <c r="O7" s="236" t="s">
        <v>563</v>
      </c>
      <c r="P7" s="237" t="s">
        <v>564</v>
      </c>
      <c r="Q7" s="237" t="s">
        <v>565</v>
      </c>
      <c r="R7" s="237" t="s">
        <v>566</v>
      </c>
      <c r="S7" s="237" t="s">
        <v>567</v>
      </c>
      <c r="T7" s="237" t="s">
        <v>568</v>
      </c>
      <c r="U7" s="238" t="s">
        <v>569</v>
      </c>
    </row>
    <row r="8" spans="2:21" ht="39.75" customHeight="1" thickBot="1" x14ac:dyDescent="0.3">
      <c r="B8" s="245" t="s">
        <v>570</v>
      </c>
      <c r="C8" s="300" t="s">
        <v>85</v>
      </c>
      <c r="D8" s="277">
        <f>F8+H8+J8+L8+N8+P8</f>
        <v>23033680.52</v>
      </c>
      <c r="E8" s="277">
        <f>D8/D39*100</f>
        <v>57.506260362536423</v>
      </c>
      <c r="F8" s="272">
        <v>22611849.989999998</v>
      </c>
      <c r="G8" s="277">
        <f>F8/D39*100</f>
        <v>56.453111419796521</v>
      </c>
      <c r="H8" s="278"/>
      <c r="I8" s="277">
        <f>H8/D39*100</f>
        <v>0</v>
      </c>
      <c r="J8" s="278"/>
      <c r="K8" s="277">
        <f>J8/D39*100</f>
        <v>0</v>
      </c>
      <c r="L8" s="278"/>
      <c r="M8" s="277">
        <f>L8/D39*100</f>
        <v>0</v>
      </c>
      <c r="N8" s="278"/>
      <c r="O8" s="277">
        <f>N8/D39*100</f>
        <v>0</v>
      </c>
      <c r="P8" s="278">
        <v>421830.53</v>
      </c>
      <c r="Q8" s="277">
        <f>P8/D39*100</f>
        <v>1.0531489427399046</v>
      </c>
      <c r="R8" s="278"/>
      <c r="S8" s="277">
        <f>R8/D39*100</f>
        <v>0</v>
      </c>
      <c r="T8" s="278"/>
      <c r="U8" s="280">
        <f>T8/D39*100</f>
        <v>0</v>
      </c>
    </row>
    <row r="9" spans="2:21" ht="30" customHeight="1" thickBot="1" x14ac:dyDescent="0.3">
      <c r="B9" s="245" t="s">
        <v>571</v>
      </c>
      <c r="C9" s="300" t="s">
        <v>95</v>
      </c>
      <c r="D9" s="277">
        <f t="shared" ref="D9:D38" si="0">F9+H9+J9+L9+N9+P9</f>
        <v>6914489.7299999995</v>
      </c>
      <c r="E9" s="277">
        <f>D9/D39*100</f>
        <v>17.262827203937626</v>
      </c>
      <c r="F9" s="272">
        <v>6787096.7999999998</v>
      </c>
      <c r="G9" s="277">
        <f>F9/D39*100</f>
        <v>16.944775948752188</v>
      </c>
      <c r="H9" s="278"/>
      <c r="I9" s="277">
        <f>H9/D39*100</f>
        <v>0</v>
      </c>
      <c r="J9" s="278"/>
      <c r="K9" s="277">
        <f>J9/$D$39*100</f>
        <v>0</v>
      </c>
      <c r="L9" s="278"/>
      <c r="M9" s="277">
        <f>L9/$D$39*100</f>
        <v>0</v>
      </c>
      <c r="N9" s="278"/>
      <c r="O9" s="277">
        <f>N9/$D$39*100</f>
        <v>0</v>
      </c>
      <c r="P9" s="278">
        <v>127392.93</v>
      </c>
      <c r="Q9" s="277">
        <f>P9/$D$39*100</f>
        <v>0.3180512551854382</v>
      </c>
      <c r="R9" s="278"/>
      <c r="S9" s="277">
        <f>R9/$D$39*100</f>
        <v>0</v>
      </c>
      <c r="T9" s="278"/>
      <c r="U9" s="280">
        <f>T9/$D$39*100</f>
        <v>0</v>
      </c>
    </row>
    <row r="10" spans="2:21" ht="27.75" customHeight="1" thickBot="1" x14ac:dyDescent="0.3">
      <c r="B10" s="245" t="s">
        <v>572</v>
      </c>
      <c r="C10" s="300" t="s">
        <v>103</v>
      </c>
      <c r="D10" s="277">
        <f t="shared" si="0"/>
        <v>9901117.5099999998</v>
      </c>
      <c r="E10" s="277">
        <f>D10/D39*100</f>
        <v>24.719290558699143</v>
      </c>
      <c r="F10" s="272">
        <f>SUM(F11:F20)</f>
        <v>4672647.96</v>
      </c>
      <c r="G10" s="277">
        <f>F10/D39*100</f>
        <v>11.665808681201362</v>
      </c>
      <c r="H10" s="272">
        <f>SUM(H11:H20)</f>
        <v>0</v>
      </c>
      <c r="I10" s="277">
        <f>H10/D39*100</f>
        <v>0</v>
      </c>
      <c r="J10" s="272">
        <f>SUM(J11:J20)</f>
        <v>0</v>
      </c>
      <c r="K10" s="277">
        <f>J10/$D$39*100</f>
        <v>0</v>
      </c>
      <c r="L10" s="272">
        <f>SUM(L11:L20)</f>
        <v>0</v>
      </c>
      <c r="M10" s="277">
        <f t="shared" ref="M10:M38" si="1">L10/$D$39*100</f>
        <v>0</v>
      </c>
      <c r="N10" s="272">
        <f>SUM(N11:N20)</f>
        <v>0</v>
      </c>
      <c r="O10" s="277">
        <f t="shared" ref="O10:O38" si="2">N10/$D$39*100</f>
        <v>0</v>
      </c>
      <c r="P10" s="272">
        <f>SUM(P11:P20)</f>
        <v>5228469.55</v>
      </c>
      <c r="Q10" s="277">
        <f t="shared" ref="Q10:Q38" si="3">P10/$D$39*100</f>
        <v>13.053481877497781</v>
      </c>
      <c r="R10" s="272">
        <f>SUM(R11:R20)</f>
        <v>0</v>
      </c>
      <c r="S10" s="277">
        <f t="shared" ref="S10:S38" si="4">R10/$D$39*100</f>
        <v>0</v>
      </c>
      <c r="T10" s="272">
        <f>SUM(T11:T20)</f>
        <v>0</v>
      </c>
      <c r="U10" s="280">
        <f t="shared" ref="U10:U38" si="5">T10/$D$39*100</f>
        <v>0</v>
      </c>
    </row>
    <row r="11" spans="2:21" ht="27" thickBot="1" x14ac:dyDescent="0.3">
      <c r="B11" s="246" t="s">
        <v>573</v>
      </c>
      <c r="C11" s="300" t="s">
        <v>626</v>
      </c>
      <c r="D11" s="277">
        <f t="shared" si="0"/>
        <v>26783.57</v>
      </c>
      <c r="E11" s="277">
        <f>D11/D39*100</f>
        <v>6.6868295256628824E-2</v>
      </c>
      <c r="F11" s="272">
        <v>26783.57</v>
      </c>
      <c r="G11" s="277">
        <f>F11/D39*100</f>
        <v>6.6868295256628824E-2</v>
      </c>
      <c r="H11" s="278"/>
      <c r="I11" s="277">
        <f>H11/D39*100</f>
        <v>0</v>
      </c>
      <c r="J11" s="278"/>
      <c r="K11" s="277">
        <f t="shared" ref="K11:K38" si="6">J11/$D$39*100</f>
        <v>0</v>
      </c>
      <c r="L11" s="278"/>
      <c r="M11" s="277">
        <f t="shared" si="1"/>
        <v>0</v>
      </c>
      <c r="N11" s="278"/>
      <c r="O11" s="277">
        <f t="shared" si="2"/>
        <v>0</v>
      </c>
      <c r="P11" s="278"/>
      <c r="Q11" s="277">
        <f t="shared" si="3"/>
        <v>0</v>
      </c>
      <c r="R11" s="278"/>
      <c r="S11" s="277">
        <f t="shared" si="4"/>
        <v>0</v>
      </c>
      <c r="T11" s="278"/>
      <c r="U11" s="280">
        <f t="shared" si="5"/>
        <v>0</v>
      </c>
    </row>
    <row r="12" spans="2:21" ht="15.75" thickBot="1" x14ac:dyDescent="0.3">
      <c r="B12" s="247" t="s">
        <v>574</v>
      </c>
      <c r="C12" s="300" t="s">
        <v>627</v>
      </c>
      <c r="D12" s="277">
        <f t="shared" si="0"/>
        <v>0</v>
      </c>
      <c r="E12" s="277">
        <f>D12/D39*100</f>
        <v>0</v>
      </c>
      <c r="F12" s="272"/>
      <c r="G12" s="277">
        <f>F12/D39*100</f>
        <v>0</v>
      </c>
      <c r="H12" s="278"/>
      <c r="I12" s="277">
        <f>H12/D39*100</f>
        <v>0</v>
      </c>
      <c r="J12" s="278"/>
      <c r="K12" s="277">
        <f t="shared" si="6"/>
        <v>0</v>
      </c>
      <c r="L12" s="278"/>
      <c r="M12" s="277">
        <f t="shared" si="1"/>
        <v>0</v>
      </c>
      <c r="N12" s="278"/>
      <c r="O12" s="277">
        <f t="shared" si="2"/>
        <v>0</v>
      </c>
      <c r="P12" s="278"/>
      <c r="Q12" s="277">
        <f t="shared" si="3"/>
        <v>0</v>
      </c>
      <c r="R12" s="278"/>
      <c r="S12" s="277">
        <f t="shared" si="4"/>
        <v>0</v>
      </c>
      <c r="T12" s="278"/>
      <c r="U12" s="280">
        <f t="shared" si="5"/>
        <v>0</v>
      </c>
    </row>
    <row r="13" spans="2:21" ht="15.75" thickBot="1" x14ac:dyDescent="0.3">
      <c r="B13" s="247" t="s">
        <v>265</v>
      </c>
      <c r="C13" s="300" t="s">
        <v>628</v>
      </c>
      <c r="D13" s="277">
        <f t="shared" si="0"/>
        <v>2419228.42</v>
      </c>
      <c r="E13" s="277">
        <f>D13/D39*100</f>
        <v>6.0398849101067427</v>
      </c>
      <c r="F13" s="272">
        <v>2419228.42</v>
      </c>
      <c r="G13" s="277">
        <f>F13/D39*100</f>
        <v>6.0398849101067427</v>
      </c>
      <c r="H13" s="278"/>
      <c r="I13" s="277">
        <f>H13/D39*100</f>
        <v>0</v>
      </c>
      <c r="J13" s="278"/>
      <c r="K13" s="277">
        <f t="shared" si="6"/>
        <v>0</v>
      </c>
      <c r="L13" s="278"/>
      <c r="M13" s="277">
        <f t="shared" si="1"/>
        <v>0</v>
      </c>
      <c r="N13" s="278"/>
      <c r="O13" s="277">
        <f t="shared" si="2"/>
        <v>0</v>
      </c>
      <c r="P13" s="278"/>
      <c r="Q13" s="277">
        <f t="shared" si="3"/>
        <v>0</v>
      </c>
      <c r="R13" s="278"/>
      <c r="S13" s="277">
        <f t="shared" si="4"/>
        <v>0</v>
      </c>
      <c r="T13" s="278"/>
      <c r="U13" s="280">
        <f t="shared" si="5"/>
        <v>0</v>
      </c>
    </row>
    <row r="14" spans="2:21" ht="27" customHeight="1" thickBot="1" x14ac:dyDescent="0.3">
      <c r="B14" s="247" t="s">
        <v>575</v>
      </c>
      <c r="C14" s="300" t="s">
        <v>629</v>
      </c>
      <c r="D14" s="277">
        <f t="shared" si="0"/>
        <v>0</v>
      </c>
      <c r="E14" s="277">
        <f>D14/D39*100</f>
        <v>0</v>
      </c>
      <c r="F14" s="272"/>
      <c r="G14" s="277">
        <f>F14/D39*100</f>
        <v>0</v>
      </c>
      <c r="H14" s="278"/>
      <c r="I14" s="277">
        <f>H14/D39*100</f>
        <v>0</v>
      </c>
      <c r="J14" s="278"/>
      <c r="K14" s="277">
        <f t="shared" si="6"/>
        <v>0</v>
      </c>
      <c r="L14" s="278"/>
      <c r="M14" s="277">
        <f t="shared" si="1"/>
        <v>0</v>
      </c>
      <c r="N14" s="278"/>
      <c r="O14" s="277">
        <f t="shared" si="2"/>
        <v>0</v>
      </c>
      <c r="P14" s="278"/>
      <c r="Q14" s="277">
        <f t="shared" si="3"/>
        <v>0</v>
      </c>
      <c r="R14" s="278"/>
      <c r="S14" s="277">
        <f t="shared" si="4"/>
        <v>0</v>
      </c>
      <c r="T14" s="278"/>
      <c r="U14" s="280">
        <f t="shared" si="5"/>
        <v>0</v>
      </c>
    </row>
    <row r="15" spans="2:21" ht="27.75" customHeight="1" thickBot="1" x14ac:dyDescent="0.3">
      <c r="B15" s="247" t="s">
        <v>576</v>
      </c>
      <c r="C15" s="300" t="s">
        <v>630</v>
      </c>
      <c r="D15" s="277">
        <f t="shared" si="0"/>
        <v>310685.38</v>
      </c>
      <c r="E15" s="277">
        <f>D15/D39*100</f>
        <v>0.77566215862030052</v>
      </c>
      <c r="F15" s="272">
        <v>297400.57</v>
      </c>
      <c r="G15" s="277">
        <f>F15/D39*100</f>
        <v>0.74249508651198137</v>
      </c>
      <c r="H15" s="278"/>
      <c r="I15" s="277">
        <f>H15/D39*100</f>
        <v>0</v>
      </c>
      <c r="J15" s="278"/>
      <c r="K15" s="277">
        <f t="shared" si="6"/>
        <v>0</v>
      </c>
      <c r="L15" s="278"/>
      <c r="M15" s="277">
        <f t="shared" si="1"/>
        <v>0</v>
      </c>
      <c r="N15" s="278"/>
      <c r="O15" s="277">
        <f t="shared" si="2"/>
        <v>0</v>
      </c>
      <c r="P15" s="278">
        <v>13284.81</v>
      </c>
      <c r="Q15" s="277">
        <f t="shared" si="3"/>
        <v>3.3167072108319207E-2</v>
      </c>
      <c r="R15" s="278"/>
      <c r="S15" s="277">
        <f t="shared" si="4"/>
        <v>0</v>
      </c>
      <c r="T15" s="278"/>
      <c r="U15" s="280">
        <f t="shared" si="5"/>
        <v>0</v>
      </c>
    </row>
    <row r="16" spans="2:21" ht="15.75" thickBot="1" x14ac:dyDescent="0.3">
      <c r="B16" s="247" t="s">
        <v>577</v>
      </c>
      <c r="C16" s="300" t="s">
        <v>631</v>
      </c>
      <c r="D16" s="277">
        <f t="shared" si="0"/>
        <v>618270.41</v>
      </c>
      <c r="E16" s="277">
        <f>D16/D39*100</f>
        <v>1.5435839331469614</v>
      </c>
      <c r="F16" s="272">
        <v>618270.41</v>
      </c>
      <c r="G16" s="277">
        <f>F16/D39*100</f>
        <v>1.5435839331469614</v>
      </c>
      <c r="H16" s="278"/>
      <c r="I16" s="277">
        <f>H16/D39*10039*100</f>
        <v>0</v>
      </c>
      <c r="J16" s="278"/>
      <c r="K16" s="277">
        <f t="shared" si="6"/>
        <v>0</v>
      </c>
      <c r="L16" s="278"/>
      <c r="M16" s="277">
        <f t="shared" si="1"/>
        <v>0</v>
      </c>
      <c r="N16" s="278"/>
      <c r="O16" s="277">
        <f t="shared" si="2"/>
        <v>0</v>
      </c>
      <c r="P16" s="278"/>
      <c r="Q16" s="277">
        <f t="shared" si="3"/>
        <v>0</v>
      </c>
      <c r="R16" s="278"/>
      <c r="S16" s="277">
        <f t="shared" si="4"/>
        <v>0</v>
      </c>
      <c r="T16" s="278"/>
      <c r="U16" s="280">
        <f t="shared" si="5"/>
        <v>0</v>
      </c>
    </row>
    <row r="17" spans="2:21" ht="15.75" thickBot="1" x14ac:dyDescent="0.3">
      <c r="B17" s="247" t="s">
        <v>578</v>
      </c>
      <c r="C17" s="300" t="s">
        <v>632</v>
      </c>
      <c r="D17" s="277">
        <f t="shared" si="0"/>
        <v>115619.2</v>
      </c>
      <c r="E17" s="277">
        <f>D17/D39*100</f>
        <v>0.28865676991286893</v>
      </c>
      <c r="F17" s="272">
        <v>85726.2</v>
      </c>
      <c r="G17" s="277">
        <f>F17/D39*100</f>
        <v>0.21402542128733451</v>
      </c>
      <c r="H17" s="278"/>
      <c r="I17" s="277">
        <f>H17/D39*10039*100</f>
        <v>0</v>
      </c>
      <c r="J17" s="278"/>
      <c r="K17" s="277">
        <f t="shared" si="6"/>
        <v>0</v>
      </c>
      <c r="L17" s="278"/>
      <c r="M17" s="277">
        <f t="shared" si="1"/>
        <v>0</v>
      </c>
      <c r="N17" s="278"/>
      <c r="O17" s="277">
        <f t="shared" si="2"/>
        <v>0</v>
      </c>
      <c r="P17" s="278">
        <v>29893</v>
      </c>
      <c r="Q17" s="277">
        <f t="shared" si="3"/>
        <v>7.463134862553443E-2</v>
      </c>
      <c r="R17" s="278"/>
      <c r="S17" s="277">
        <f t="shared" si="4"/>
        <v>0</v>
      </c>
      <c r="T17" s="278"/>
      <c r="U17" s="280">
        <f t="shared" si="5"/>
        <v>0</v>
      </c>
    </row>
    <row r="18" spans="2:21" ht="15.75" thickBot="1" x14ac:dyDescent="0.3">
      <c r="B18" s="247" t="s">
        <v>579</v>
      </c>
      <c r="C18" s="300" t="s">
        <v>633</v>
      </c>
      <c r="D18" s="277">
        <f t="shared" si="0"/>
        <v>0</v>
      </c>
      <c r="E18" s="277">
        <f>D18/D39*100</f>
        <v>0</v>
      </c>
      <c r="F18" s="272"/>
      <c r="G18" s="277">
        <f>F18/D39*100</f>
        <v>0</v>
      </c>
      <c r="H18" s="278"/>
      <c r="I18" s="277">
        <f>H18/D39*10039*100</f>
        <v>0</v>
      </c>
      <c r="J18" s="278"/>
      <c r="K18" s="277">
        <f t="shared" si="6"/>
        <v>0</v>
      </c>
      <c r="L18" s="278"/>
      <c r="M18" s="277">
        <f t="shared" si="1"/>
        <v>0</v>
      </c>
      <c r="N18" s="278"/>
      <c r="O18" s="277">
        <f t="shared" si="2"/>
        <v>0</v>
      </c>
      <c r="P18" s="278"/>
      <c r="Q18" s="277">
        <f t="shared" si="3"/>
        <v>0</v>
      </c>
      <c r="R18" s="278"/>
      <c r="S18" s="277">
        <f t="shared" si="4"/>
        <v>0</v>
      </c>
      <c r="T18" s="278"/>
      <c r="U18" s="280">
        <f t="shared" si="5"/>
        <v>0</v>
      </c>
    </row>
    <row r="19" spans="2:21" ht="15.75" thickBot="1" x14ac:dyDescent="0.3">
      <c r="B19" s="247" t="s">
        <v>580</v>
      </c>
      <c r="C19" s="300" t="s">
        <v>634</v>
      </c>
      <c r="D19" s="277">
        <f t="shared" si="0"/>
        <v>0</v>
      </c>
      <c r="E19" s="277">
        <f>D19/D39*100</f>
        <v>0</v>
      </c>
      <c r="F19" s="272"/>
      <c r="G19" s="277">
        <f>F19/D39*100</f>
        <v>0</v>
      </c>
      <c r="H19" s="278"/>
      <c r="I19" s="277">
        <f>H19/D39*100</f>
        <v>0</v>
      </c>
      <c r="J19" s="278"/>
      <c r="K19" s="277">
        <f t="shared" si="6"/>
        <v>0</v>
      </c>
      <c r="L19" s="278"/>
      <c r="M19" s="277">
        <f t="shared" si="1"/>
        <v>0</v>
      </c>
      <c r="N19" s="278"/>
      <c r="O19" s="277">
        <f t="shared" si="2"/>
        <v>0</v>
      </c>
      <c r="P19" s="278"/>
      <c r="Q19" s="277">
        <f t="shared" si="3"/>
        <v>0</v>
      </c>
      <c r="R19" s="278"/>
      <c r="S19" s="277">
        <f t="shared" si="4"/>
        <v>0</v>
      </c>
      <c r="T19" s="278"/>
      <c r="U19" s="280">
        <f t="shared" si="5"/>
        <v>0</v>
      </c>
    </row>
    <row r="20" spans="2:21" ht="15.75" thickBot="1" x14ac:dyDescent="0.3">
      <c r="B20" s="247" t="s">
        <v>581</v>
      </c>
      <c r="C20" s="300" t="s">
        <v>105</v>
      </c>
      <c r="D20" s="277">
        <f t="shared" si="0"/>
        <v>6410530.5300000003</v>
      </c>
      <c r="E20" s="277">
        <f>D20/D39*100</f>
        <v>16.00463449165564</v>
      </c>
      <c r="F20" s="272">
        <v>1225238.79</v>
      </c>
      <c r="G20" s="277">
        <f>F20/D39*100</f>
        <v>3.0589510348917131</v>
      </c>
      <c r="H20" s="278"/>
      <c r="I20" s="277">
        <f>H20/D39*100</f>
        <v>0</v>
      </c>
      <c r="J20" s="278"/>
      <c r="K20" s="277">
        <f t="shared" si="6"/>
        <v>0</v>
      </c>
      <c r="L20" s="278"/>
      <c r="M20" s="277">
        <f t="shared" si="1"/>
        <v>0</v>
      </c>
      <c r="N20" s="278"/>
      <c r="O20" s="277">
        <f t="shared" si="2"/>
        <v>0</v>
      </c>
      <c r="P20" s="278">
        <v>5185291.74</v>
      </c>
      <c r="Q20" s="277">
        <f t="shared" si="3"/>
        <v>12.945683456763927</v>
      </c>
      <c r="R20" s="278"/>
      <c r="S20" s="277">
        <f t="shared" si="4"/>
        <v>0</v>
      </c>
      <c r="T20" s="278"/>
      <c r="U20" s="280">
        <f t="shared" si="5"/>
        <v>0</v>
      </c>
    </row>
    <row r="21" spans="2:21" ht="26.25" customHeight="1" thickBot="1" x14ac:dyDescent="0.3">
      <c r="B21" s="245" t="s">
        <v>582</v>
      </c>
      <c r="C21" s="300" t="s">
        <v>493</v>
      </c>
      <c r="D21" s="277">
        <f t="shared" si="0"/>
        <v>0</v>
      </c>
      <c r="E21" s="277">
        <f>D21/D39*100</f>
        <v>0</v>
      </c>
      <c r="F21" s="272"/>
      <c r="G21" s="277">
        <f>F21/D39*100</f>
        <v>0</v>
      </c>
      <c r="H21" s="278"/>
      <c r="I21" s="277">
        <f>H21/D39*100</f>
        <v>0</v>
      </c>
      <c r="J21" s="278"/>
      <c r="K21" s="277">
        <f t="shared" si="6"/>
        <v>0</v>
      </c>
      <c r="L21" s="278"/>
      <c r="M21" s="277">
        <f t="shared" si="1"/>
        <v>0</v>
      </c>
      <c r="N21" s="278"/>
      <c r="O21" s="277">
        <f t="shared" si="2"/>
        <v>0</v>
      </c>
      <c r="P21" s="278"/>
      <c r="Q21" s="277">
        <f t="shared" si="3"/>
        <v>0</v>
      </c>
      <c r="R21" s="278"/>
      <c r="S21" s="277">
        <f t="shared" si="4"/>
        <v>0</v>
      </c>
      <c r="T21" s="278"/>
      <c r="U21" s="280">
        <f t="shared" si="5"/>
        <v>0</v>
      </c>
    </row>
    <row r="22" spans="2:21" ht="29.25" customHeight="1" thickBot="1" x14ac:dyDescent="0.3">
      <c r="B22" s="245" t="s">
        <v>583</v>
      </c>
      <c r="C22" s="300" t="s">
        <v>495</v>
      </c>
      <c r="D22" s="277">
        <f t="shared" si="0"/>
        <v>0</v>
      </c>
      <c r="E22" s="277">
        <f>D22/D39*100</f>
        <v>0</v>
      </c>
      <c r="F22" s="272"/>
      <c r="G22" s="277">
        <f>F22/D39*100</f>
        <v>0</v>
      </c>
      <c r="H22" s="278"/>
      <c r="I22" s="277">
        <f>H22/D39*100</f>
        <v>0</v>
      </c>
      <c r="J22" s="278"/>
      <c r="K22" s="277">
        <f t="shared" si="6"/>
        <v>0</v>
      </c>
      <c r="L22" s="278"/>
      <c r="M22" s="277">
        <f t="shared" si="1"/>
        <v>0</v>
      </c>
      <c r="N22" s="278"/>
      <c r="O22" s="277">
        <f t="shared" si="2"/>
        <v>0</v>
      </c>
      <c r="P22" s="278"/>
      <c r="Q22" s="277">
        <f t="shared" si="3"/>
        <v>0</v>
      </c>
      <c r="R22" s="278"/>
      <c r="S22" s="277">
        <f t="shared" si="4"/>
        <v>0</v>
      </c>
      <c r="T22" s="278"/>
      <c r="U22" s="280">
        <f t="shared" si="5"/>
        <v>0</v>
      </c>
    </row>
    <row r="23" spans="2:21" ht="15" customHeight="1" thickBot="1" x14ac:dyDescent="0.3">
      <c r="B23" s="245" t="s">
        <v>584</v>
      </c>
      <c r="C23" s="300" t="s">
        <v>499</v>
      </c>
      <c r="D23" s="277">
        <f t="shared" si="0"/>
        <v>0</v>
      </c>
      <c r="E23" s="277">
        <f>D23/D39*100</f>
        <v>0</v>
      </c>
      <c r="F23" s="272"/>
      <c r="G23" s="277">
        <f>F23/D39*100</f>
        <v>0</v>
      </c>
      <c r="H23" s="278"/>
      <c r="I23" s="277">
        <f>H23/D39*100</f>
        <v>0</v>
      </c>
      <c r="J23" s="278"/>
      <c r="K23" s="277">
        <f t="shared" si="6"/>
        <v>0</v>
      </c>
      <c r="L23" s="278"/>
      <c r="M23" s="277">
        <f t="shared" si="1"/>
        <v>0</v>
      </c>
      <c r="N23" s="278"/>
      <c r="O23" s="277">
        <f t="shared" si="2"/>
        <v>0</v>
      </c>
      <c r="P23" s="278"/>
      <c r="Q23" s="277">
        <f t="shared" si="3"/>
        <v>0</v>
      </c>
      <c r="R23" s="278"/>
      <c r="S23" s="277">
        <f t="shared" si="4"/>
        <v>0</v>
      </c>
      <c r="T23" s="278"/>
      <c r="U23" s="280">
        <f t="shared" si="5"/>
        <v>0</v>
      </c>
    </row>
    <row r="24" spans="2:21" ht="68.25" customHeight="1" thickBot="1" x14ac:dyDescent="0.3">
      <c r="B24" s="245" t="s">
        <v>585</v>
      </c>
      <c r="C24" s="300" t="s">
        <v>501</v>
      </c>
      <c r="D24" s="277">
        <f t="shared" si="0"/>
        <v>204304</v>
      </c>
      <c r="E24" s="277">
        <f>D24/D39*100</f>
        <v>0.51006867994484284</v>
      </c>
      <c r="F24" s="272">
        <f>SUM(F25:F32)</f>
        <v>204304</v>
      </c>
      <c r="G24" s="277">
        <f>F24/D39*100</f>
        <v>0.51006867994484284</v>
      </c>
      <c r="H24" s="272">
        <f>SUM(H25:H32)</f>
        <v>0</v>
      </c>
      <c r="I24" s="277">
        <f>H24/D39*100</f>
        <v>0</v>
      </c>
      <c r="J24" s="272">
        <f>SUM(J25:J32)</f>
        <v>0</v>
      </c>
      <c r="K24" s="277">
        <f t="shared" si="6"/>
        <v>0</v>
      </c>
      <c r="L24" s="272">
        <f>SUM(L25:L32)</f>
        <v>0</v>
      </c>
      <c r="M24" s="277">
        <f t="shared" si="1"/>
        <v>0</v>
      </c>
      <c r="N24" s="272">
        <f>SUM(N25:N32)</f>
        <v>0</v>
      </c>
      <c r="O24" s="277">
        <f t="shared" si="2"/>
        <v>0</v>
      </c>
      <c r="P24" s="272">
        <f>SUM(P25:P32)</f>
        <v>0</v>
      </c>
      <c r="Q24" s="277">
        <f t="shared" si="3"/>
        <v>0</v>
      </c>
      <c r="R24" s="272">
        <f>SUM(R25:R32)</f>
        <v>0</v>
      </c>
      <c r="S24" s="277">
        <f t="shared" si="4"/>
        <v>0</v>
      </c>
      <c r="T24" s="272">
        <f>SUM(T25:T32)</f>
        <v>0</v>
      </c>
      <c r="U24" s="280">
        <f t="shared" si="5"/>
        <v>0</v>
      </c>
    </row>
    <row r="25" spans="2:21" ht="27" thickBot="1" x14ac:dyDescent="0.3">
      <c r="B25" s="247" t="s">
        <v>586</v>
      </c>
      <c r="C25" s="300" t="s">
        <v>668</v>
      </c>
      <c r="D25" s="277">
        <f t="shared" si="0"/>
        <v>0</v>
      </c>
      <c r="E25" s="277">
        <f>D25/D39*100</f>
        <v>0</v>
      </c>
      <c r="F25" s="272"/>
      <c r="G25" s="277">
        <f>F25/D39*100</f>
        <v>0</v>
      </c>
      <c r="H25" s="278"/>
      <c r="I25" s="277">
        <f>H25/D39*100</f>
        <v>0</v>
      </c>
      <c r="J25" s="278"/>
      <c r="K25" s="277">
        <f t="shared" si="6"/>
        <v>0</v>
      </c>
      <c r="L25" s="278"/>
      <c r="M25" s="277">
        <f t="shared" si="1"/>
        <v>0</v>
      </c>
      <c r="N25" s="278"/>
      <c r="O25" s="277">
        <f t="shared" si="2"/>
        <v>0</v>
      </c>
      <c r="P25" s="278"/>
      <c r="Q25" s="277">
        <f t="shared" si="3"/>
        <v>0</v>
      </c>
      <c r="R25" s="278"/>
      <c r="S25" s="277">
        <f t="shared" si="4"/>
        <v>0</v>
      </c>
      <c r="T25" s="278"/>
      <c r="U25" s="280">
        <f t="shared" si="5"/>
        <v>0</v>
      </c>
    </row>
    <row r="26" spans="2:21" ht="27" thickBot="1" x14ac:dyDescent="0.3">
      <c r="B26" s="247" t="s">
        <v>587</v>
      </c>
      <c r="C26" s="300" t="s">
        <v>669</v>
      </c>
      <c r="D26" s="277">
        <f t="shared" si="0"/>
        <v>0</v>
      </c>
      <c r="E26" s="277">
        <f>D26/D39*100</f>
        <v>0</v>
      </c>
      <c r="F26" s="272"/>
      <c r="G26" s="277">
        <f>F26/D39*100</f>
        <v>0</v>
      </c>
      <c r="H26" s="278"/>
      <c r="I26" s="277">
        <f>H26/D39*100</f>
        <v>0</v>
      </c>
      <c r="J26" s="278"/>
      <c r="K26" s="277">
        <f t="shared" si="6"/>
        <v>0</v>
      </c>
      <c r="L26" s="278"/>
      <c r="M26" s="277">
        <f t="shared" si="1"/>
        <v>0</v>
      </c>
      <c r="N26" s="278"/>
      <c r="O26" s="277">
        <f t="shared" si="2"/>
        <v>0</v>
      </c>
      <c r="P26" s="278"/>
      <c r="Q26" s="277">
        <f t="shared" si="3"/>
        <v>0</v>
      </c>
      <c r="R26" s="278"/>
      <c r="S26" s="277">
        <f t="shared" si="4"/>
        <v>0</v>
      </c>
      <c r="T26" s="278"/>
      <c r="U26" s="280">
        <f t="shared" si="5"/>
        <v>0</v>
      </c>
    </row>
    <row r="27" spans="2:21" ht="27" thickBot="1" x14ac:dyDescent="0.3">
      <c r="B27" s="247" t="s">
        <v>588</v>
      </c>
      <c r="C27" s="300" t="s">
        <v>670</v>
      </c>
      <c r="D27" s="277">
        <f t="shared" si="0"/>
        <v>31120</v>
      </c>
      <c r="E27" s="277">
        <f>D27/D39*100</f>
        <v>7.7694696725876686E-2</v>
      </c>
      <c r="F27" s="272">
        <v>31120</v>
      </c>
      <c r="G27" s="277">
        <f>F27/D39*100</f>
        <v>7.7694696725876686E-2</v>
      </c>
      <c r="H27" s="278"/>
      <c r="I27" s="277">
        <f>H27/D39*100</f>
        <v>0</v>
      </c>
      <c r="J27" s="278"/>
      <c r="K27" s="277">
        <f t="shared" si="6"/>
        <v>0</v>
      </c>
      <c r="L27" s="278"/>
      <c r="M27" s="277">
        <f t="shared" si="1"/>
        <v>0</v>
      </c>
      <c r="N27" s="278"/>
      <c r="O27" s="277">
        <f t="shared" si="2"/>
        <v>0</v>
      </c>
      <c r="P27" s="278"/>
      <c r="Q27" s="277">
        <f t="shared" si="3"/>
        <v>0</v>
      </c>
      <c r="R27" s="278"/>
      <c r="S27" s="277">
        <f t="shared" si="4"/>
        <v>0</v>
      </c>
      <c r="T27" s="278"/>
      <c r="U27" s="280">
        <f t="shared" si="5"/>
        <v>0</v>
      </c>
    </row>
    <row r="28" spans="2:21" ht="15.75" thickBot="1" x14ac:dyDescent="0.3">
      <c r="B28" s="247" t="s">
        <v>589</v>
      </c>
      <c r="C28" s="300" t="s">
        <v>671</v>
      </c>
      <c r="D28" s="277">
        <f t="shared" si="0"/>
        <v>173184</v>
      </c>
      <c r="E28" s="277">
        <f>D28/D39*100</f>
        <v>0.4323739832189662</v>
      </c>
      <c r="F28" s="272">
        <v>173184</v>
      </c>
      <c r="G28" s="277">
        <f>F28/D39*100</f>
        <v>0.4323739832189662</v>
      </c>
      <c r="H28" s="278"/>
      <c r="I28" s="277">
        <f>H28/D39*100</f>
        <v>0</v>
      </c>
      <c r="J28" s="278"/>
      <c r="K28" s="277">
        <f t="shared" si="6"/>
        <v>0</v>
      </c>
      <c r="L28" s="278"/>
      <c r="M28" s="277">
        <f t="shared" si="1"/>
        <v>0</v>
      </c>
      <c r="N28" s="278"/>
      <c r="O28" s="277">
        <f t="shared" si="2"/>
        <v>0</v>
      </c>
      <c r="P28" s="278"/>
      <c r="Q28" s="277">
        <f t="shared" si="3"/>
        <v>0</v>
      </c>
      <c r="R28" s="278"/>
      <c r="S28" s="277">
        <f t="shared" si="4"/>
        <v>0</v>
      </c>
      <c r="T28" s="278"/>
      <c r="U28" s="280">
        <f t="shared" si="5"/>
        <v>0</v>
      </c>
    </row>
    <row r="29" spans="2:21" ht="15.75" thickBot="1" x14ac:dyDescent="0.3">
      <c r="B29" s="247" t="s">
        <v>590</v>
      </c>
      <c r="C29" s="300" t="s">
        <v>672</v>
      </c>
      <c r="D29" s="277">
        <f t="shared" si="0"/>
        <v>0</v>
      </c>
      <c r="E29" s="277">
        <f>D29/D39*100</f>
        <v>0</v>
      </c>
      <c r="F29" s="272"/>
      <c r="G29" s="277">
        <f>F29/D39*100</f>
        <v>0</v>
      </c>
      <c r="H29" s="278"/>
      <c r="I29" s="277">
        <f>H29/D39*100</f>
        <v>0</v>
      </c>
      <c r="J29" s="278"/>
      <c r="K29" s="277">
        <f t="shared" si="6"/>
        <v>0</v>
      </c>
      <c r="L29" s="278"/>
      <c r="M29" s="277">
        <f t="shared" si="1"/>
        <v>0</v>
      </c>
      <c r="N29" s="278"/>
      <c r="O29" s="277">
        <f t="shared" si="2"/>
        <v>0</v>
      </c>
      <c r="P29" s="278"/>
      <c r="Q29" s="277">
        <f t="shared" si="3"/>
        <v>0</v>
      </c>
      <c r="R29" s="278"/>
      <c r="S29" s="277">
        <f t="shared" si="4"/>
        <v>0</v>
      </c>
      <c r="T29" s="278"/>
      <c r="U29" s="280">
        <f t="shared" si="5"/>
        <v>0</v>
      </c>
    </row>
    <row r="30" spans="2:21" ht="15.75" thickBot="1" x14ac:dyDescent="0.3">
      <c r="B30" s="247" t="s">
        <v>591</v>
      </c>
      <c r="C30" s="300" t="s">
        <v>673</v>
      </c>
      <c r="D30" s="277">
        <f t="shared" si="0"/>
        <v>0</v>
      </c>
      <c r="E30" s="277">
        <f>D30/D39*100</f>
        <v>0</v>
      </c>
      <c r="F30" s="272"/>
      <c r="G30" s="277">
        <f>F30/D39*100</f>
        <v>0</v>
      </c>
      <c r="H30" s="278"/>
      <c r="I30" s="277">
        <f>H30/D39*100</f>
        <v>0</v>
      </c>
      <c r="J30" s="278"/>
      <c r="K30" s="277">
        <f t="shared" si="6"/>
        <v>0</v>
      </c>
      <c r="L30" s="278"/>
      <c r="M30" s="277">
        <f t="shared" si="1"/>
        <v>0</v>
      </c>
      <c r="N30" s="278"/>
      <c r="O30" s="277">
        <f t="shared" si="2"/>
        <v>0</v>
      </c>
      <c r="P30" s="278"/>
      <c r="Q30" s="277">
        <f t="shared" si="3"/>
        <v>0</v>
      </c>
      <c r="R30" s="278"/>
      <c r="S30" s="277">
        <f t="shared" si="4"/>
        <v>0</v>
      </c>
      <c r="T30" s="278"/>
      <c r="U30" s="280">
        <f t="shared" si="5"/>
        <v>0</v>
      </c>
    </row>
    <row r="31" spans="2:21" ht="15.75" thickBot="1" x14ac:dyDescent="0.3">
      <c r="B31" s="247" t="s">
        <v>592</v>
      </c>
      <c r="C31" s="300" t="s">
        <v>640</v>
      </c>
      <c r="D31" s="277">
        <f t="shared" si="0"/>
        <v>0</v>
      </c>
      <c r="E31" s="277">
        <f>D31/D39*100</f>
        <v>0</v>
      </c>
      <c r="F31" s="272"/>
      <c r="G31" s="277">
        <f>F31/D39*100</f>
        <v>0</v>
      </c>
      <c r="H31" s="278"/>
      <c r="I31" s="277">
        <f>H31/D39*100</f>
        <v>0</v>
      </c>
      <c r="J31" s="278"/>
      <c r="K31" s="277">
        <f t="shared" si="6"/>
        <v>0</v>
      </c>
      <c r="L31" s="278"/>
      <c r="M31" s="277">
        <f t="shared" si="1"/>
        <v>0</v>
      </c>
      <c r="N31" s="278"/>
      <c r="O31" s="277">
        <f t="shared" si="2"/>
        <v>0</v>
      </c>
      <c r="P31" s="278"/>
      <c r="Q31" s="277">
        <f t="shared" si="3"/>
        <v>0</v>
      </c>
      <c r="R31" s="278"/>
      <c r="S31" s="277">
        <f t="shared" si="4"/>
        <v>0</v>
      </c>
      <c r="T31" s="278"/>
      <c r="U31" s="280">
        <f t="shared" si="5"/>
        <v>0</v>
      </c>
    </row>
    <row r="32" spans="2:21" ht="28.5" customHeight="1" thickBot="1" x14ac:dyDescent="0.3">
      <c r="B32" s="273" t="s">
        <v>593</v>
      </c>
      <c r="C32" s="300" t="s">
        <v>639</v>
      </c>
      <c r="D32" s="277">
        <f t="shared" si="0"/>
        <v>0</v>
      </c>
      <c r="E32" s="277">
        <f>D32/D39*100</f>
        <v>0</v>
      </c>
      <c r="F32" s="272"/>
      <c r="G32" s="277">
        <f>F32/D39*100</f>
        <v>0</v>
      </c>
      <c r="H32" s="278"/>
      <c r="I32" s="277">
        <f>H32/D39*100</f>
        <v>0</v>
      </c>
      <c r="J32" s="278"/>
      <c r="K32" s="277">
        <f t="shared" si="6"/>
        <v>0</v>
      </c>
      <c r="L32" s="278"/>
      <c r="M32" s="277">
        <f t="shared" si="1"/>
        <v>0</v>
      </c>
      <c r="N32" s="278"/>
      <c r="O32" s="277">
        <f t="shared" si="2"/>
        <v>0</v>
      </c>
      <c r="P32" s="278"/>
      <c r="Q32" s="277">
        <f t="shared" si="3"/>
        <v>0</v>
      </c>
      <c r="R32" s="278"/>
      <c r="S32" s="277">
        <f t="shared" si="4"/>
        <v>0</v>
      </c>
      <c r="T32" s="278"/>
      <c r="U32" s="280">
        <f t="shared" si="5"/>
        <v>0</v>
      </c>
    </row>
    <row r="33" spans="2:21" ht="27" customHeight="1" thickBot="1" x14ac:dyDescent="0.3">
      <c r="B33" s="245" t="s">
        <v>594</v>
      </c>
      <c r="C33" s="300" t="s">
        <v>503</v>
      </c>
      <c r="D33" s="277">
        <f t="shared" si="0"/>
        <v>0</v>
      </c>
      <c r="E33" s="277">
        <f>D33/D39*100</f>
        <v>0</v>
      </c>
      <c r="F33" s="272"/>
      <c r="G33" s="277">
        <f>F33/D39*100</f>
        <v>0</v>
      </c>
      <c r="H33" s="278"/>
      <c r="I33" s="277">
        <f>H33/D39*100</f>
        <v>0</v>
      </c>
      <c r="J33" s="278"/>
      <c r="K33" s="277">
        <f t="shared" si="6"/>
        <v>0</v>
      </c>
      <c r="L33" s="278"/>
      <c r="M33" s="277">
        <f t="shared" si="1"/>
        <v>0</v>
      </c>
      <c r="N33" s="278"/>
      <c r="O33" s="277">
        <f t="shared" si="2"/>
        <v>0</v>
      </c>
      <c r="P33" s="278"/>
      <c r="Q33" s="277">
        <f t="shared" si="3"/>
        <v>0</v>
      </c>
      <c r="R33" s="278"/>
      <c r="S33" s="277">
        <f t="shared" si="4"/>
        <v>0</v>
      </c>
      <c r="T33" s="278"/>
      <c r="U33" s="280">
        <f t="shared" si="5"/>
        <v>0</v>
      </c>
    </row>
    <row r="34" spans="2:21" ht="52.5" thickBot="1" x14ac:dyDescent="0.3">
      <c r="B34" s="247" t="s">
        <v>595</v>
      </c>
      <c r="C34" s="300" t="s">
        <v>611</v>
      </c>
      <c r="D34" s="277">
        <f t="shared" si="0"/>
        <v>0</v>
      </c>
      <c r="E34" s="277">
        <f>D34/D39*100</f>
        <v>0</v>
      </c>
      <c r="F34" s="272"/>
      <c r="G34" s="277">
        <f>F34/D39*100</f>
        <v>0</v>
      </c>
      <c r="H34" s="278"/>
      <c r="I34" s="277">
        <f>H34/D39*100</f>
        <v>0</v>
      </c>
      <c r="J34" s="278"/>
      <c r="K34" s="277">
        <f t="shared" si="6"/>
        <v>0</v>
      </c>
      <c r="L34" s="278"/>
      <c r="M34" s="277">
        <f t="shared" si="1"/>
        <v>0</v>
      </c>
      <c r="N34" s="278"/>
      <c r="O34" s="277">
        <f t="shared" si="2"/>
        <v>0</v>
      </c>
      <c r="P34" s="278"/>
      <c r="Q34" s="277">
        <f t="shared" si="3"/>
        <v>0</v>
      </c>
      <c r="R34" s="278"/>
      <c r="S34" s="277">
        <f t="shared" si="4"/>
        <v>0</v>
      </c>
      <c r="T34" s="278"/>
      <c r="U34" s="280">
        <f t="shared" si="5"/>
        <v>0</v>
      </c>
    </row>
    <row r="35" spans="2:21" ht="28.5" customHeight="1" thickBot="1" x14ac:dyDescent="0.3">
      <c r="B35" s="247" t="s">
        <v>596</v>
      </c>
      <c r="C35" s="300" t="s">
        <v>612</v>
      </c>
      <c r="D35" s="277">
        <f t="shared" si="0"/>
        <v>0</v>
      </c>
      <c r="E35" s="277">
        <f>D35/D39*100</f>
        <v>0</v>
      </c>
      <c r="F35" s="272"/>
      <c r="G35" s="277">
        <f>F35/D39*100</f>
        <v>0</v>
      </c>
      <c r="H35" s="278"/>
      <c r="I35" s="277">
        <f>H35/D39*100</f>
        <v>0</v>
      </c>
      <c r="J35" s="278"/>
      <c r="K35" s="277">
        <f t="shared" si="6"/>
        <v>0</v>
      </c>
      <c r="L35" s="278"/>
      <c r="M35" s="277">
        <f t="shared" si="1"/>
        <v>0</v>
      </c>
      <c r="N35" s="278"/>
      <c r="O35" s="277">
        <f t="shared" si="2"/>
        <v>0</v>
      </c>
      <c r="P35" s="278"/>
      <c r="Q35" s="277">
        <f t="shared" si="3"/>
        <v>0</v>
      </c>
      <c r="R35" s="278"/>
      <c r="S35" s="277">
        <f t="shared" si="4"/>
        <v>0</v>
      </c>
      <c r="T35" s="278"/>
      <c r="U35" s="280">
        <f t="shared" si="5"/>
        <v>0</v>
      </c>
    </row>
    <row r="36" spans="2:21" ht="15.75" thickBot="1" x14ac:dyDescent="0.3">
      <c r="B36" s="245" t="s">
        <v>597</v>
      </c>
      <c r="C36" s="300" t="s">
        <v>512</v>
      </c>
      <c r="D36" s="277">
        <f t="shared" si="0"/>
        <v>622.12</v>
      </c>
      <c r="E36" s="277">
        <f>D36/D39*100</f>
        <v>1.5531948819762983E-3</v>
      </c>
      <c r="F36" s="272">
        <v>0.98</v>
      </c>
      <c r="G36" s="277">
        <f>F36/D39*100</f>
        <v>2.44668389432388E-6</v>
      </c>
      <c r="H36" s="278"/>
      <c r="I36" s="277">
        <f>H36/D39*100</f>
        <v>0</v>
      </c>
      <c r="J36" s="278"/>
      <c r="K36" s="277">
        <f t="shared" si="6"/>
        <v>0</v>
      </c>
      <c r="L36" s="278"/>
      <c r="M36" s="277">
        <f t="shared" si="1"/>
        <v>0</v>
      </c>
      <c r="N36" s="278"/>
      <c r="O36" s="277">
        <f t="shared" si="2"/>
        <v>0</v>
      </c>
      <c r="P36" s="278">
        <v>621.14</v>
      </c>
      <c r="Q36" s="277">
        <f t="shared" si="3"/>
        <v>1.5507481980819742E-3</v>
      </c>
      <c r="R36" s="278"/>
      <c r="S36" s="277">
        <f t="shared" si="4"/>
        <v>0</v>
      </c>
      <c r="T36" s="278"/>
      <c r="U36" s="280">
        <f t="shared" si="5"/>
        <v>0</v>
      </c>
    </row>
    <row r="37" spans="2:21" ht="39.75" customHeight="1" thickBot="1" x14ac:dyDescent="0.3">
      <c r="B37" s="247" t="s">
        <v>598</v>
      </c>
      <c r="C37" s="300" t="s">
        <v>618</v>
      </c>
      <c r="D37" s="277">
        <f t="shared" si="0"/>
        <v>0</v>
      </c>
      <c r="E37" s="277">
        <f>D37/D39*100</f>
        <v>0</v>
      </c>
      <c r="F37" s="272"/>
      <c r="G37" s="277">
        <f>F37/D39*100</f>
        <v>0</v>
      </c>
      <c r="H37" s="278"/>
      <c r="I37" s="277">
        <f>H37/D39*100</f>
        <v>0</v>
      </c>
      <c r="J37" s="278"/>
      <c r="K37" s="277">
        <f t="shared" si="6"/>
        <v>0</v>
      </c>
      <c r="L37" s="278"/>
      <c r="M37" s="277">
        <f t="shared" si="1"/>
        <v>0</v>
      </c>
      <c r="N37" s="278"/>
      <c r="O37" s="277">
        <f t="shared" si="2"/>
        <v>0</v>
      </c>
      <c r="P37" s="278"/>
      <c r="Q37" s="277">
        <f t="shared" si="3"/>
        <v>0</v>
      </c>
      <c r="R37" s="278"/>
      <c r="S37" s="277">
        <f t="shared" si="4"/>
        <v>0</v>
      </c>
      <c r="T37" s="278"/>
      <c r="U37" s="280">
        <f t="shared" si="5"/>
        <v>0</v>
      </c>
    </row>
    <row r="38" spans="2:21" ht="27" customHeight="1" x14ac:dyDescent="0.25">
      <c r="B38" s="246" t="s">
        <v>599</v>
      </c>
      <c r="C38" s="300" t="s">
        <v>619</v>
      </c>
      <c r="D38" s="277">
        <f t="shared" si="0"/>
        <v>0</v>
      </c>
      <c r="E38" s="277">
        <f>D38/D39*100</f>
        <v>0</v>
      </c>
      <c r="F38" s="272"/>
      <c r="G38" s="277">
        <f>F38/D39*100</f>
        <v>0</v>
      </c>
      <c r="H38" s="278"/>
      <c r="I38" s="277">
        <f>H38/D39*100</f>
        <v>0</v>
      </c>
      <c r="J38" s="278"/>
      <c r="K38" s="277">
        <f t="shared" si="6"/>
        <v>0</v>
      </c>
      <c r="L38" s="278"/>
      <c r="M38" s="277">
        <f t="shared" si="1"/>
        <v>0</v>
      </c>
      <c r="N38" s="278"/>
      <c r="O38" s="277">
        <f t="shared" si="2"/>
        <v>0</v>
      </c>
      <c r="P38" s="278"/>
      <c r="Q38" s="277">
        <f t="shared" si="3"/>
        <v>0</v>
      </c>
      <c r="R38" s="278"/>
      <c r="S38" s="277">
        <f t="shared" si="4"/>
        <v>0</v>
      </c>
      <c r="T38" s="278"/>
      <c r="U38" s="280">
        <f t="shared" si="5"/>
        <v>0</v>
      </c>
    </row>
    <row r="39" spans="2:21" ht="29.45" customHeight="1" thickBot="1" x14ac:dyDescent="0.3">
      <c r="B39" s="274" t="s">
        <v>150</v>
      </c>
      <c r="C39" s="301">
        <v>9000</v>
      </c>
      <c r="D39" s="279">
        <f>D8+D9+D10+D21+D22+D23+D24+D33+D36</f>
        <v>40054213.879999995</v>
      </c>
      <c r="E39" s="278" t="s">
        <v>635</v>
      </c>
      <c r="F39" s="279">
        <f>F8+F9+F10+F21+F22+F23+F24+F33+F36</f>
        <v>34275899.729999997</v>
      </c>
      <c r="G39" s="275" t="s">
        <v>5</v>
      </c>
      <c r="H39" s="279">
        <f>H8+H9+H10+H21+H22+H23+H24+H33+H36</f>
        <v>0</v>
      </c>
      <c r="I39" s="275" t="s">
        <v>5</v>
      </c>
      <c r="J39" s="279">
        <f>J8+J9+J10+J21+J22+J23+J24+J33+J36</f>
        <v>0</v>
      </c>
      <c r="K39" s="275" t="s">
        <v>5</v>
      </c>
      <c r="L39" s="279">
        <f>L8+L9+L10+L21+L22+L23+L24+L33+L36</f>
        <v>0</v>
      </c>
      <c r="M39" s="275" t="s">
        <v>5</v>
      </c>
      <c r="N39" s="279">
        <f>N8+N9+N10+N21+N22+N23+N24+N33+N36</f>
        <v>0</v>
      </c>
      <c r="O39" s="275" t="s">
        <v>5</v>
      </c>
      <c r="P39" s="279">
        <f>P8+P9+P10+P21+P22+P23+P24+P33+P36</f>
        <v>5778314.1499999994</v>
      </c>
      <c r="Q39" s="275" t="s">
        <v>5</v>
      </c>
      <c r="R39" s="279">
        <f>R8+R9+R10+R21+R22+R23+R24+R33+R36</f>
        <v>0</v>
      </c>
      <c r="S39" s="275" t="s">
        <v>5</v>
      </c>
      <c r="T39" s="279">
        <f>T8+T9+T10+T21+T22+T23+T24+T33+T36</f>
        <v>0</v>
      </c>
      <c r="U39" s="276" t="s">
        <v>5</v>
      </c>
    </row>
    <row r="40" spans="2:21" ht="5.25" customHeight="1" x14ac:dyDescent="0.25"/>
    <row r="41" spans="2:21" ht="39" customHeight="1" x14ac:dyDescent="0.25">
      <c r="B41" s="625" t="s">
        <v>206</v>
      </c>
      <c r="C41" s="625"/>
      <c r="D41" s="192"/>
      <c r="E41" s="192"/>
      <c r="F41" s="85"/>
      <c r="G41" s="85"/>
      <c r="H41" s="12"/>
      <c r="I41" s="12"/>
      <c r="J41" s="171"/>
    </row>
    <row r="42" spans="2:21" ht="15" customHeight="1" x14ac:dyDescent="0.25">
      <c r="B42" s="112"/>
      <c r="C42" s="248"/>
      <c r="D42" s="626" t="s">
        <v>196</v>
      </c>
      <c r="E42" s="626"/>
      <c r="F42" s="626"/>
      <c r="G42" s="164"/>
      <c r="H42" s="121"/>
      <c r="I42" s="121"/>
      <c r="J42" s="626" t="s">
        <v>198</v>
      </c>
      <c r="K42" s="626"/>
      <c r="L42" s="626"/>
    </row>
    <row r="43" spans="2:21" x14ac:dyDescent="0.25">
      <c r="B43" s="112" t="s">
        <v>199</v>
      </c>
      <c r="C43" s="249"/>
      <c r="D43" s="250"/>
      <c r="E43" s="250"/>
      <c r="F43" s="250"/>
      <c r="G43" s="113"/>
      <c r="H43" s="193"/>
      <c r="I43" s="193"/>
      <c r="J43" s="171"/>
      <c r="K43" s="171"/>
      <c r="L43" s="171"/>
    </row>
    <row r="44" spans="2:21" ht="15" customHeight="1" x14ac:dyDescent="0.25">
      <c r="B44" s="113"/>
      <c r="C44" s="248"/>
      <c r="D44" s="626" t="s">
        <v>196</v>
      </c>
      <c r="E44" s="626"/>
      <c r="F44" s="626"/>
      <c r="G44" s="164"/>
      <c r="H44" s="121"/>
      <c r="I44" s="121"/>
      <c r="J44" s="626" t="s">
        <v>201</v>
      </c>
      <c r="K44" s="626"/>
      <c r="L44" s="626"/>
    </row>
    <row r="45" spans="2:21" x14ac:dyDescent="0.25">
      <c r="B45" s="112" t="s">
        <v>202</v>
      </c>
      <c r="C45" s="249"/>
      <c r="D45" s="85"/>
      <c r="E45" s="85"/>
      <c r="F45" s="85"/>
      <c r="G45" s="85"/>
      <c r="H45" s="12"/>
      <c r="I45" s="12"/>
      <c r="J45" s="12"/>
    </row>
  </sheetData>
  <mergeCells count="26">
    <mergeCell ref="D42:F42"/>
    <mergeCell ref="J42:L42"/>
    <mergeCell ref="D44:F44"/>
    <mergeCell ref="J44:L44"/>
    <mergeCell ref="T5:T6"/>
    <mergeCell ref="B41:C41"/>
    <mergeCell ref="F4:F6"/>
    <mergeCell ref="G4:G6"/>
    <mergeCell ref="H4:H6"/>
    <mergeCell ref="I4:I6"/>
    <mergeCell ref="B1:U1"/>
    <mergeCell ref="B3:B6"/>
    <mergeCell ref="C3:C6"/>
    <mergeCell ref="D3:D6"/>
    <mergeCell ref="E3:E6"/>
    <mergeCell ref="F3:U3"/>
    <mergeCell ref="R4:U4"/>
    <mergeCell ref="J5:M5"/>
    <mergeCell ref="R5:R6"/>
    <mergeCell ref="S5:S6"/>
    <mergeCell ref="U5:U6"/>
    <mergeCell ref="J4:M4"/>
    <mergeCell ref="N4:N6"/>
    <mergeCell ref="O4:O6"/>
    <mergeCell ref="P4:P6"/>
    <mergeCell ref="Q4:Q6"/>
  </mergeCells>
  <pageMargins left="0.39370078740157483" right="0.39370078740157483" top="0.59055118110236227" bottom="0.39370078740157483" header="0.31496062992125984" footer="0"/>
  <pageSetup paperSize="9" scale="4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-0.499984740745262"/>
    <pageSetUpPr fitToPage="1"/>
  </sheetPr>
  <dimension ref="B1:N67"/>
  <sheetViews>
    <sheetView view="pageBreakPreview" zoomScaleNormal="100" zoomScaleSheetLayoutView="100" workbookViewId="0">
      <selection activeCell="C6" sqref="C6:J6"/>
    </sheetView>
  </sheetViews>
  <sheetFormatPr defaultColWidth="9.140625" defaultRowHeight="12.75" x14ac:dyDescent="0.2"/>
  <cols>
    <col min="1" max="1" width="0.5703125" style="75" customWidth="1"/>
    <col min="2" max="2" width="33.5703125" style="189" customWidth="1"/>
    <col min="3" max="3" width="11.42578125" style="189" customWidth="1"/>
    <col min="4" max="4" width="6.7109375" style="75" customWidth="1"/>
    <col min="5" max="6" width="17.140625" style="75" customWidth="1"/>
    <col min="7" max="10" width="18.140625" style="75" customWidth="1"/>
    <col min="11" max="11" width="19.42578125" style="75" customWidth="1"/>
    <col min="12" max="12" width="18.140625" style="75" customWidth="1"/>
    <col min="13" max="216" width="9.140625" style="75"/>
    <col min="217" max="217" width="47.7109375" style="75" customWidth="1"/>
    <col min="218" max="218" width="6.5703125" style="75" customWidth="1"/>
    <col min="219" max="219" width="20.5703125" style="75" customWidth="1"/>
    <col min="220" max="229" width="0" style="75" hidden="1" customWidth="1"/>
    <col min="230" max="230" width="21.85546875" style="75" customWidth="1"/>
    <col min="231" max="231" width="21.7109375" style="75" customWidth="1"/>
    <col min="232" max="232" width="22.42578125" style="75" customWidth="1"/>
    <col min="233" max="234" width="20.85546875" style="75" customWidth="1"/>
    <col min="235" max="235" width="19.28515625" style="75" customWidth="1"/>
    <col min="236" max="236" width="21" style="75" customWidth="1"/>
    <col min="237" max="472" width="9.140625" style="75"/>
    <col min="473" max="473" width="47.7109375" style="75" customWidth="1"/>
    <col min="474" max="474" width="6.5703125" style="75" customWidth="1"/>
    <col min="475" max="475" width="20.5703125" style="75" customWidth="1"/>
    <col min="476" max="485" width="0" style="75" hidden="1" customWidth="1"/>
    <col min="486" max="486" width="21.85546875" style="75" customWidth="1"/>
    <col min="487" max="487" width="21.7109375" style="75" customWidth="1"/>
    <col min="488" max="488" width="22.42578125" style="75" customWidth="1"/>
    <col min="489" max="490" width="20.85546875" style="75" customWidth="1"/>
    <col min="491" max="491" width="19.28515625" style="75" customWidth="1"/>
    <col min="492" max="492" width="21" style="75" customWidth="1"/>
    <col min="493" max="728" width="9.140625" style="75"/>
    <col min="729" max="729" width="47.7109375" style="75" customWidth="1"/>
    <col min="730" max="730" width="6.5703125" style="75" customWidth="1"/>
    <col min="731" max="731" width="20.5703125" style="75" customWidth="1"/>
    <col min="732" max="741" width="0" style="75" hidden="1" customWidth="1"/>
    <col min="742" max="742" width="21.85546875" style="75" customWidth="1"/>
    <col min="743" max="743" width="21.7109375" style="75" customWidth="1"/>
    <col min="744" max="744" width="22.42578125" style="75" customWidth="1"/>
    <col min="745" max="746" width="20.85546875" style="75" customWidth="1"/>
    <col min="747" max="747" width="19.28515625" style="75" customWidth="1"/>
    <col min="748" max="748" width="21" style="75" customWidth="1"/>
    <col min="749" max="984" width="9.140625" style="75"/>
    <col min="985" max="985" width="47.7109375" style="75" customWidth="1"/>
    <col min="986" max="986" width="6.5703125" style="75" customWidth="1"/>
    <col min="987" max="987" width="20.5703125" style="75" customWidth="1"/>
    <col min="988" max="997" width="0" style="75" hidden="1" customWidth="1"/>
    <col min="998" max="998" width="21.85546875" style="75" customWidth="1"/>
    <col min="999" max="999" width="21.7109375" style="75" customWidth="1"/>
    <col min="1000" max="1000" width="22.42578125" style="75" customWidth="1"/>
    <col min="1001" max="1002" width="20.85546875" style="75" customWidth="1"/>
    <col min="1003" max="1003" width="19.28515625" style="75" customWidth="1"/>
    <col min="1004" max="1004" width="21" style="75" customWidth="1"/>
    <col min="1005" max="1240" width="9.140625" style="75"/>
    <col min="1241" max="1241" width="47.7109375" style="75" customWidth="1"/>
    <col min="1242" max="1242" width="6.5703125" style="75" customWidth="1"/>
    <col min="1243" max="1243" width="20.5703125" style="75" customWidth="1"/>
    <col min="1244" max="1253" width="0" style="75" hidden="1" customWidth="1"/>
    <col min="1254" max="1254" width="21.85546875" style="75" customWidth="1"/>
    <col min="1255" max="1255" width="21.7109375" style="75" customWidth="1"/>
    <col min="1256" max="1256" width="22.42578125" style="75" customWidth="1"/>
    <col min="1257" max="1258" width="20.85546875" style="75" customWidth="1"/>
    <col min="1259" max="1259" width="19.28515625" style="75" customWidth="1"/>
    <col min="1260" max="1260" width="21" style="75" customWidth="1"/>
    <col min="1261" max="1496" width="9.140625" style="75"/>
    <col min="1497" max="1497" width="47.7109375" style="75" customWidth="1"/>
    <col min="1498" max="1498" width="6.5703125" style="75" customWidth="1"/>
    <col min="1499" max="1499" width="20.5703125" style="75" customWidth="1"/>
    <col min="1500" max="1509" width="0" style="75" hidden="1" customWidth="1"/>
    <col min="1510" max="1510" width="21.85546875" style="75" customWidth="1"/>
    <col min="1511" max="1511" width="21.7109375" style="75" customWidth="1"/>
    <col min="1512" max="1512" width="22.42578125" style="75" customWidth="1"/>
    <col min="1513" max="1514" width="20.85546875" style="75" customWidth="1"/>
    <col min="1515" max="1515" width="19.28515625" style="75" customWidth="1"/>
    <col min="1516" max="1516" width="21" style="75" customWidth="1"/>
    <col min="1517" max="1752" width="9.140625" style="75"/>
    <col min="1753" max="1753" width="47.7109375" style="75" customWidth="1"/>
    <col min="1754" max="1754" width="6.5703125" style="75" customWidth="1"/>
    <col min="1755" max="1755" width="20.5703125" style="75" customWidth="1"/>
    <col min="1756" max="1765" width="0" style="75" hidden="1" customWidth="1"/>
    <col min="1766" max="1766" width="21.85546875" style="75" customWidth="1"/>
    <col min="1767" max="1767" width="21.7109375" style="75" customWidth="1"/>
    <col min="1768" max="1768" width="22.42578125" style="75" customWidth="1"/>
    <col min="1769" max="1770" width="20.85546875" style="75" customWidth="1"/>
    <col min="1771" max="1771" width="19.28515625" style="75" customWidth="1"/>
    <col min="1772" max="1772" width="21" style="75" customWidth="1"/>
    <col min="1773" max="2008" width="9.140625" style="75"/>
    <col min="2009" max="2009" width="47.7109375" style="75" customWidth="1"/>
    <col min="2010" max="2010" width="6.5703125" style="75" customWidth="1"/>
    <col min="2011" max="2011" width="20.5703125" style="75" customWidth="1"/>
    <col min="2012" max="2021" width="0" style="75" hidden="1" customWidth="1"/>
    <col min="2022" max="2022" width="21.85546875" style="75" customWidth="1"/>
    <col min="2023" max="2023" width="21.7109375" style="75" customWidth="1"/>
    <col min="2024" max="2024" width="22.42578125" style="75" customWidth="1"/>
    <col min="2025" max="2026" width="20.85546875" style="75" customWidth="1"/>
    <col min="2027" max="2027" width="19.28515625" style="75" customWidth="1"/>
    <col min="2028" max="2028" width="21" style="75" customWidth="1"/>
    <col min="2029" max="2264" width="9.140625" style="75"/>
    <col min="2265" max="2265" width="47.7109375" style="75" customWidth="1"/>
    <col min="2266" max="2266" width="6.5703125" style="75" customWidth="1"/>
    <col min="2267" max="2267" width="20.5703125" style="75" customWidth="1"/>
    <col min="2268" max="2277" width="0" style="75" hidden="1" customWidth="1"/>
    <col min="2278" max="2278" width="21.85546875" style="75" customWidth="1"/>
    <col min="2279" max="2279" width="21.7109375" style="75" customWidth="1"/>
    <col min="2280" max="2280" width="22.42578125" style="75" customWidth="1"/>
    <col min="2281" max="2282" width="20.85546875" style="75" customWidth="1"/>
    <col min="2283" max="2283" width="19.28515625" style="75" customWidth="1"/>
    <col min="2284" max="2284" width="21" style="75" customWidth="1"/>
    <col min="2285" max="2520" width="9.140625" style="75"/>
    <col min="2521" max="2521" width="47.7109375" style="75" customWidth="1"/>
    <col min="2522" max="2522" width="6.5703125" style="75" customWidth="1"/>
    <col min="2523" max="2523" width="20.5703125" style="75" customWidth="1"/>
    <col min="2524" max="2533" width="0" style="75" hidden="1" customWidth="1"/>
    <col min="2534" max="2534" width="21.85546875" style="75" customWidth="1"/>
    <col min="2535" max="2535" width="21.7109375" style="75" customWidth="1"/>
    <col min="2536" max="2536" width="22.42578125" style="75" customWidth="1"/>
    <col min="2537" max="2538" width="20.85546875" style="75" customWidth="1"/>
    <col min="2539" max="2539" width="19.28515625" style="75" customWidth="1"/>
    <col min="2540" max="2540" width="21" style="75" customWidth="1"/>
    <col min="2541" max="2776" width="9.140625" style="75"/>
    <col min="2777" max="2777" width="47.7109375" style="75" customWidth="1"/>
    <col min="2778" max="2778" width="6.5703125" style="75" customWidth="1"/>
    <col min="2779" max="2779" width="20.5703125" style="75" customWidth="1"/>
    <col min="2780" max="2789" width="0" style="75" hidden="1" customWidth="1"/>
    <col min="2790" max="2790" width="21.85546875" style="75" customWidth="1"/>
    <col min="2791" max="2791" width="21.7109375" style="75" customWidth="1"/>
    <col min="2792" max="2792" width="22.42578125" style="75" customWidth="1"/>
    <col min="2793" max="2794" width="20.85546875" style="75" customWidth="1"/>
    <col min="2795" max="2795" width="19.28515625" style="75" customWidth="1"/>
    <col min="2796" max="2796" width="21" style="75" customWidth="1"/>
    <col min="2797" max="3032" width="9.140625" style="75"/>
    <col min="3033" max="3033" width="47.7109375" style="75" customWidth="1"/>
    <col min="3034" max="3034" width="6.5703125" style="75" customWidth="1"/>
    <col min="3035" max="3035" width="20.5703125" style="75" customWidth="1"/>
    <col min="3036" max="3045" width="0" style="75" hidden="1" customWidth="1"/>
    <col min="3046" max="3046" width="21.85546875" style="75" customWidth="1"/>
    <col min="3047" max="3047" width="21.7109375" style="75" customWidth="1"/>
    <col min="3048" max="3048" width="22.42578125" style="75" customWidth="1"/>
    <col min="3049" max="3050" width="20.85546875" style="75" customWidth="1"/>
    <col min="3051" max="3051" width="19.28515625" style="75" customWidth="1"/>
    <col min="3052" max="3052" width="21" style="75" customWidth="1"/>
    <col min="3053" max="3288" width="9.140625" style="75"/>
    <col min="3289" max="3289" width="47.7109375" style="75" customWidth="1"/>
    <col min="3290" max="3290" width="6.5703125" style="75" customWidth="1"/>
    <col min="3291" max="3291" width="20.5703125" style="75" customWidth="1"/>
    <col min="3292" max="3301" width="0" style="75" hidden="1" customWidth="1"/>
    <col min="3302" max="3302" width="21.85546875" style="75" customWidth="1"/>
    <col min="3303" max="3303" width="21.7109375" style="75" customWidth="1"/>
    <col min="3304" max="3304" width="22.42578125" style="75" customWidth="1"/>
    <col min="3305" max="3306" width="20.85546875" style="75" customWidth="1"/>
    <col min="3307" max="3307" width="19.28515625" style="75" customWidth="1"/>
    <col min="3308" max="3308" width="21" style="75" customWidth="1"/>
    <col min="3309" max="3544" width="9.140625" style="75"/>
    <col min="3545" max="3545" width="47.7109375" style="75" customWidth="1"/>
    <col min="3546" max="3546" width="6.5703125" style="75" customWidth="1"/>
    <col min="3547" max="3547" width="20.5703125" style="75" customWidth="1"/>
    <col min="3548" max="3557" width="0" style="75" hidden="1" customWidth="1"/>
    <col min="3558" max="3558" width="21.85546875" style="75" customWidth="1"/>
    <col min="3559" max="3559" width="21.7109375" style="75" customWidth="1"/>
    <col min="3560" max="3560" width="22.42578125" style="75" customWidth="1"/>
    <col min="3561" max="3562" width="20.85546875" style="75" customWidth="1"/>
    <col min="3563" max="3563" width="19.28515625" style="75" customWidth="1"/>
    <col min="3564" max="3564" width="21" style="75" customWidth="1"/>
    <col min="3565" max="3800" width="9.140625" style="75"/>
    <col min="3801" max="3801" width="47.7109375" style="75" customWidth="1"/>
    <col min="3802" max="3802" width="6.5703125" style="75" customWidth="1"/>
    <col min="3803" max="3803" width="20.5703125" style="75" customWidth="1"/>
    <col min="3804" max="3813" width="0" style="75" hidden="1" customWidth="1"/>
    <col min="3814" max="3814" width="21.85546875" style="75" customWidth="1"/>
    <col min="3815" max="3815" width="21.7109375" style="75" customWidth="1"/>
    <col min="3816" max="3816" width="22.42578125" style="75" customWidth="1"/>
    <col min="3817" max="3818" width="20.85546875" style="75" customWidth="1"/>
    <col min="3819" max="3819" width="19.28515625" style="75" customWidth="1"/>
    <col min="3820" max="3820" width="21" style="75" customWidth="1"/>
    <col min="3821" max="4056" width="9.140625" style="75"/>
    <col min="4057" max="4057" width="47.7109375" style="75" customWidth="1"/>
    <col min="4058" max="4058" width="6.5703125" style="75" customWidth="1"/>
    <col min="4059" max="4059" width="20.5703125" style="75" customWidth="1"/>
    <col min="4060" max="4069" width="0" style="75" hidden="1" customWidth="1"/>
    <col min="4070" max="4070" width="21.85546875" style="75" customWidth="1"/>
    <col min="4071" max="4071" width="21.7109375" style="75" customWidth="1"/>
    <col min="4072" max="4072" width="22.42578125" style="75" customWidth="1"/>
    <col min="4073" max="4074" width="20.85546875" style="75" customWidth="1"/>
    <col min="4075" max="4075" width="19.28515625" style="75" customWidth="1"/>
    <col min="4076" max="4076" width="21" style="75" customWidth="1"/>
    <col min="4077" max="4312" width="9.140625" style="75"/>
    <col min="4313" max="4313" width="47.7109375" style="75" customWidth="1"/>
    <col min="4314" max="4314" width="6.5703125" style="75" customWidth="1"/>
    <col min="4315" max="4315" width="20.5703125" style="75" customWidth="1"/>
    <col min="4316" max="4325" width="0" style="75" hidden="1" customWidth="1"/>
    <col min="4326" max="4326" width="21.85546875" style="75" customWidth="1"/>
    <col min="4327" max="4327" width="21.7109375" style="75" customWidth="1"/>
    <col min="4328" max="4328" width="22.42578125" style="75" customWidth="1"/>
    <col min="4329" max="4330" width="20.85546875" style="75" customWidth="1"/>
    <col min="4331" max="4331" width="19.28515625" style="75" customWidth="1"/>
    <col min="4332" max="4332" width="21" style="75" customWidth="1"/>
    <col min="4333" max="4568" width="9.140625" style="75"/>
    <col min="4569" max="4569" width="47.7109375" style="75" customWidth="1"/>
    <col min="4570" max="4570" width="6.5703125" style="75" customWidth="1"/>
    <col min="4571" max="4571" width="20.5703125" style="75" customWidth="1"/>
    <col min="4572" max="4581" width="0" style="75" hidden="1" customWidth="1"/>
    <col min="4582" max="4582" width="21.85546875" style="75" customWidth="1"/>
    <col min="4583" max="4583" width="21.7109375" style="75" customWidth="1"/>
    <col min="4584" max="4584" width="22.42578125" style="75" customWidth="1"/>
    <col min="4585" max="4586" width="20.85546875" style="75" customWidth="1"/>
    <col min="4587" max="4587" width="19.28515625" style="75" customWidth="1"/>
    <col min="4588" max="4588" width="21" style="75" customWidth="1"/>
    <col min="4589" max="4824" width="9.140625" style="75"/>
    <col min="4825" max="4825" width="47.7109375" style="75" customWidth="1"/>
    <col min="4826" max="4826" width="6.5703125" style="75" customWidth="1"/>
    <col min="4827" max="4827" width="20.5703125" style="75" customWidth="1"/>
    <col min="4828" max="4837" width="0" style="75" hidden="1" customWidth="1"/>
    <col min="4838" max="4838" width="21.85546875" style="75" customWidth="1"/>
    <col min="4839" max="4839" width="21.7109375" style="75" customWidth="1"/>
    <col min="4840" max="4840" width="22.42578125" style="75" customWidth="1"/>
    <col min="4841" max="4842" width="20.85546875" style="75" customWidth="1"/>
    <col min="4843" max="4843" width="19.28515625" style="75" customWidth="1"/>
    <col min="4844" max="4844" width="21" style="75" customWidth="1"/>
    <col min="4845" max="5080" width="9.140625" style="75"/>
    <col min="5081" max="5081" width="47.7109375" style="75" customWidth="1"/>
    <col min="5082" max="5082" width="6.5703125" style="75" customWidth="1"/>
    <col min="5083" max="5083" width="20.5703125" style="75" customWidth="1"/>
    <col min="5084" max="5093" width="0" style="75" hidden="1" customWidth="1"/>
    <col min="5094" max="5094" width="21.85546875" style="75" customWidth="1"/>
    <col min="5095" max="5095" width="21.7109375" style="75" customWidth="1"/>
    <col min="5096" max="5096" width="22.42578125" style="75" customWidth="1"/>
    <col min="5097" max="5098" width="20.85546875" style="75" customWidth="1"/>
    <col min="5099" max="5099" width="19.28515625" style="75" customWidth="1"/>
    <col min="5100" max="5100" width="21" style="75" customWidth="1"/>
    <col min="5101" max="5336" width="9.140625" style="75"/>
    <col min="5337" max="5337" width="47.7109375" style="75" customWidth="1"/>
    <col min="5338" max="5338" width="6.5703125" style="75" customWidth="1"/>
    <col min="5339" max="5339" width="20.5703125" style="75" customWidth="1"/>
    <col min="5340" max="5349" width="0" style="75" hidden="1" customWidth="1"/>
    <col min="5350" max="5350" width="21.85546875" style="75" customWidth="1"/>
    <col min="5351" max="5351" width="21.7109375" style="75" customWidth="1"/>
    <col min="5352" max="5352" width="22.42578125" style="75" customWidth="1"/>
    <col min="5353" max="5354" width="20.85546875" style="75" customWidth="1"/>
    <col min="5355" max="5355" width="19.28515625" style="75" customWidth="1"/>
    <col min="5356" max="5356" width="21" style="75" customWidth="1"/>
    <col min="5357" max="5592" width="9.140625" style="75"/>
    <col min="5593" max="5593" width="47.7109375" style="75" customWidth="1"/>
    <col min="5594" max="5594" width="6.5703125" style="75" customWidth="1"/>
    <col min="5595" max="5595" width="20.5703125" style="75" customWidth="1"/>
    <col min="5596" max="5605" width="0" style="75" hidden="1" customWidth="1"/>
    <col min="5606" max="5606" width="21.85546875" style="75" customWidth="1"/>
    <col min="5607" max="5607" width="21.7109375" style="75" customWidth="1"/>
    <col min="5608" max="5608" width="22.42578125" style="75" customWidth="1"/>
    <col min="5609" max="5610" width="20.85546875" style="75" customWidth="1"/>
    <col min="5611" max="5611" width="19.28515625" style="75" customWidth="1"/>
    <col min="5612" max="5612" width="21" style="75" customWidth="1"/>
    <col min="5613" max="5848" width="9.140625" style="75"/>
    <col min="5849" max="5849" width="47.7109375" style="75" customWidth="1"/>
    <col min="5850" max="5850" width="6.5703125" style="75" customWidth="1"/>
    <col min="5851" max="5851" width="20.5703125" style="75" customWidth="1"/>
    <col min="5852" max="5861" width="0" style="75" hidden="1" customWidth="1"/>
    <col min="5862" max="5862" width="21.85546875" style="75" customWidth="1"/>
    <col min="5863" max="5863" width="21.7109375" style="75" customWidth="1"/>
    <col min="5864" max="5864" width="22.42578125" style="75" customWidth="1"/>
    <col min="5865" max="5866" width="20.85546875" style="75" customWidth="1"/>
    <col min="5867" max="5867" width="19.28515625" style="75" customWidth="1"/>
    <col min="5868" max="5868" width="21" style="75" customWidth="1"/>
    <col min="5869" max="6104" width="9.140625" style="75"/>
    <col min="6105" max="6105" width="47.7109375" style="75" customWidth="1"/>
    <col min="6106" max="6106" width="6.5703125" style="75" customWidth="1"/>
    <col min="6107" max="6107" width="20.5703125" style="75" customWidth="1"/>
    <col min="6108" max="6117" width="0" style="75" hidden="1" customWidth="1"/>
    <col min="6118" max="6118" width="21.85546875" style="75" customWidth="1"/>
    <col min="6119" max="6119" width="21.7109375" style="75" customWidth="1"/>
    <col min="6120" max="6120" width="22.42578125" style="75" customWidth="1"/>
    <col min="6121" max="6122" width="20.85546875" style="75" customWidth="1"/>
    <col min="6123" max="6123" width="19.28515625" style="75" customWidth="1"/>
    <col min="6124" max="6124" width="21" style="75" customWidth="1"/>
    <col min="6125" max="6360" width="9.140625" style="75"/>
    <col min="6361" max="6361" width="47.7109375" style="75" customWidth="1"/>
    <col min="6362" max="6362" width="6.5703125" style="75" customWidth="1"/>
    <col min="6363" max="6363" width="20.5703125" style="75" customWidth="1"/>
    <col min="6364" max="6373" width="0" style="75" hidden="1" customWidth="1"/>
    <col min="6374" max="6374" width="21.85546875" style="75" customWidth="1"/>
    <col min="6375" max="6375" width="21.7109375" style="75" customWidth="1"/>
    <col min="6376" max="6376" width="22.42578125" style="75" customWidth="1"/>
    <col min="6377" max="6378" width="20.85546875" style="75" customWidth="1"/>
    <col min="6379" max="6379" width="19.28515625" style="75" customWidth="1"/>
    <col min="6380" max="6380" width="21" style="75" customWidth="1"/>
    <col min="6381" max="6616" width="9.140625" style="75"/>
    <col min="6617" max="6617" width="47.7109375" style="75" customWidth="1"/>
    <col min="6618" max="6618" width="6.5703125" style="75" customWidth="1"/>
    <col min="6619" max="6619" width="20.5703125" style="75" customWidth="1"/>
    <col min="6620" max="6629" width="0" style="75" hidden="1" customWidth="1"/>
    <col min="6630" max="6630" width="21.85546875" style="75" customWidth="1"/>
    <col min="6631" max="6631" width="21.7109375" style="75" customWidth="1"/>
    <col min="6632" max="6632" width="22.42578125" style="75" customWidth="1"/>
    <col min="6633" max="6634" width="20.85546875" style="75" customWidth="1"/>
    <col min="6635" max="6635" width="19.28515625" style="75" customWidth="1"/>
    <col min="6636" max="6636" width="21" style="75" customWidth="1"/>
    <col min="6637" max="6872" width="9.140625" style="75"/>
    <col min="6873" max="6873" width="47.7109375" style="75" customWidth="1"/>
    <col min="6874" max="6874" width="6.5703125" style="75" customWidth="1"/>
    <col min="6875" max="6875" width="20.5703125" style="75" customWidth="1"/>
    <col min="6876" max="6885" width="0" style="75" hidden="1" customWidth="1"/>
    <col min="6886" max="6886" width="21.85546875" style="75" customWidth="1"/>
    <col min="6887" max="6887" width="21.7109375" style="75" customWidth="1"/>
    <col min="6888" max="6888" width="22.42578125" style="75" customWidth="1"/>
    <col min="6889" max="6890" width="20.85546875" style="75" customWidth="1"/>
    <col min="6891" max="6891" width="19.28515625" style="75" customWidth="1"/>
    <col min="6892" max="6892" width="21" style="75" customWidth="1"/>
    <col min="6893" max="7128" width="9.140625" style="75"/>
    <col min="7129" max="7129" width="47.7109375" style="75" customWidth="1"/>
    <col min="7130" max="7130" width="6.5703125" style="75" customWidth="1"/>
    <col min="7131" max="7131" width="20.5703125" style="75" customWidth="1"/>
    <col min="7132" max="7141" width="0" style="75" hidden="1" customWidth="1"/>
    <col min="7142" max="7142" width="21.85546875" style="75" customWidth="1"/>
    <col min="7143" max="7143" width="21.7109375" style="75" customWidth="1"/>
    <col min="7144" max="7144" width="22.42578125" style="75" customWidth="1"/>
    <col min="7145" max="7146" width="20.85546875" style="75" customWidth="1"/>
    <col min="7147" max="7147" width="19.28515625" style="75" customWidth="1"/>
    <col min="7148" max="7148" width="21" style="75" customWidth="1"/>
    <col min="7149" max="7384" width="9.140625" style="75"/>
    <col min="7385" max="7385" width="47.7109375" style="75" customWidth="1"/>
    <col min="7386" max="7386" width="6.5703125" style="75" customWidth="1"/>
    <col min="7387" max="7387" width="20.5703125" style="75" customWidth="1"/>
    <col min="7388" max="7397" width="0" style="75" hidden="1" customWidth="1"/>
    <col min="7398" max="7398" width="21.85546875" style="75" customWidth="1"/>
    <col min="7399" max="7399" width="21.7109375" style="75" customWidth="1"/>
    <col min="7400" max="7400" width="22.42578125" style="75" customWidth="1"/>
    <col min="7401" max="7402" width="20.85546875" style="75" customWidth="1"/>
    <col min="7403" max="7403" width="19.28515625" style="75" customWidth="1"/>
    <col min="7404" max="7404" width="21" style="75" customWidth="1"/>
    <col min="7405" max="7640" width="9.140625" style="75"/>
    <col min="7641" max="7641" width="47.7109375" style="75" customWidth="1"/>
    <col min="7642" max="7642" width="6.5703125" style="75" customWidth="1"/>
    <col min="7643" max="7643" width="20.5703125" style="75" customWidth="1"/>
    <col min="7644" max="7653" width="0" style="75" hidden="1" customWidth="1"/>
    <col min="7654" max="7654" width="21.85546875" style="75" customWidth="1"/>
    <col min="7655" max="7655" width="21.7109375" style="75" customWidth="1"/>
    <col min="7656" max="7656" width="22.42578125" style="75" customWidth="1"/>
    <col min="7657" max="7658" width="20.85546875" style="75" customWidth="1"/>
    <col min="7659" max="7659" width="19.28515625" style="75" customWidth="1"/>
    <col min="7660" max="7660" width="21" style="75" customWidth="1"/>
    <col min="7661" max="7896" width="9.140625" style="75"/>
    <col min="7897" max="7897" width="47.7109375" style="75" customWidth="1"/>
    <col min="7898" max="7898" width="6.5703125" style="75" customWidth="1"/>
    <col min="7899" max="7899" width="20.5703125" style="75" customWidth="1"/>
    <col min="7900" max="7909" width="0" style="75" hidden="1" customWidth="1"/>
    <col min="7910" max="7910" width="21.85546875" style="75" customWidth="1"/>
    <col min="7911" max="7911" width="21.7109375" style="75" customWidth="1"/>
    <col min="7912" max="7912" width="22.42578125" style="75" customWidth="1"/>
    <col min="7913" max="7914" width="20.85546875" style="75" customWidth="1"/>
    <col min="7915" max="7915" width="19.28515625" style="75" customWidth="1"/>
    <col min="7916" max="7916" width="21" style="75" customWidth="1"/>
    <col min="7917" max="8152" width="9.140625" style="75"/>
    <col min="8153" max="8153" width="47.7109375" style="75" customWidth="1"/>
    <col min="8154" max="8154" width="6.5703125" style="75" customWidth="1"/>
    <col min="8155" max="8155" width="20.5703125" style="75" customWidth="1"/>
    <col min="8156" max="8165" width="0" style="75" hidden="1" customWidth="1"/>
    <col min="8166" max="8166" width="21.85546875" style="75" customWidth="1"/>
    <col min="8167" max="8167" width="21.7109375" style="75" customWidth="1"/>
    <col min="8168" max="8168" width="22.42578125" style="75" customWidth="1"/>
    <col min="8169" max="8170" width="20.85546875" style="75" customWidth="1"/>
    <col min="8171" max="8171" width="19.28515625" style="75" customWidth="1"/>
    <col min="8172" max="8172" width="21" style="75" customWidth="1"/>
    <col min="8173" max="8408" width="9.140625" style="75"/>
    <col min="8409" max="8409" width="47.7109375" style="75" customWidth="1"/>
    <col min="8410" max="8410" width="6.5703125" style="75" customWidth="1"/>
    <col min="8411" max="8411" width="20.5703125" style="75" customWidth="1"/>
    <col min="8412" max="8421" width="0" style="75" hidden="1" customWidth="1"/>
    <col min="8422" max="8422" width="21.85546875" style="75" customWidth="1"/>
    <col min="8423" max="8423" width="21.7109375" style="75" customWidth="1"/>
    <col min="8424" max="8424" width="22.42578125" style="75" customWidth="1"/>
    <col min="8425" max="8426" width="20.85546875" style="75" customWidth="1"/>
    <col min="8427" max="8427" width="19.28515625" style="75" customWidth="1"/>
    <col min="8428" max="8428" width="21" style="75" customWidth="1"/>
    <col min="8429" max="8664" width="9.140625" style="75"/>
    <col min="8665" max="8665" width="47.7109375" style="75" customWidth="1"/>
    <col min="8666" max="8666" width="6.5703125" style="75" customWidth="1"/>
    <col min="8667" max="8667" width="20.5703125" style="75" customWidth="1"/>
    <col min="8668" max="8677" width="0" style="75" hidden="1" customWidth="1"/>
    <col min="8678" max="8678" width="21.85546875" style="75" customWidth="1"/>
    <col min="8679" max="8679" width="21.7109375" style="75" customWidth="1"/>
    <col min="8680" max="8680" width="22.42578125" style="75" customWidth="1"/>
    <col min="8681" max="8682" width="20.85546875" style="75" customWidth="1"/>
    <col min="8683" max="8683" width="19.28515625" style="75" customWidth="1"/>
    <col min="8684" max="8684" width="21" style="75" customWidth="1"/>
    <col min="8685" max="8920" width="9.140625" style="75"/>
    <col min="8921" max="8921" width="47.7109375" style="75" customWidth="1"/>
    <col min="8922" max="8922" width="6.5703125" style="75" customWidth="1"/>
    <col min="8923" max="8923" width="20.5703125" style="75" customWidth="1"/>
    <col min="8924" max="8933" width="0" style="75" hidden="1" customWidth="1"/>
    <col min="8934" max="8934" width="21.85546875" style="75" customWidth="1"/>
    <col min="8935" max="8935" width="21.7109375" style="75" customWidth="1"/>
    <col min="8936" max="8936" width="22.42578125" style="75" customWidth="1"/>
    <col min="8937" max="8938" width="20.85546875" style="75" customWidth="1"/>
    <col min="8939" max="8939" width="19.28515625" style="75" customWidth="1"/>
    <col min="8940" max="8940" width="21" style="75" customWidth="1"/>
    <col min="8941" max="9176" width="9.140625" style="75"/>
    <col min="9177" max="9177" width="47.7109375" style="75" customWidth="1"/>
    <col min="9178" max="9178" width="6.5703125" style="75" customWidth="1"/>
    <col min="9179" max="9179" width="20.5703125" style="75" customWidth="1"/>
    <col min="9180" max="9189" width="0" style="75" hidden="1" customWidth="1"/>
    <col min="9190" max="9190" width="21.85546875" style="75" customWidth="1"/>
    <col min="9191" max="9191" width="21.7109375" style="75" customWidth="1"/>
    <col min="9192" max="9192" width="22.42578125" style="75" customWidth="1"/>
    <col min="9193" max="9194" width="20.85546875" style="75" customWidth="1"/>
    <col min="9195" max="9195" width="19.28515625" style="75" customWidth="1"/>
    <col min="9196" max="9196" width="21" style="75" customWidth="1"/>
    <col min="9197" max="9432" width="9.140625" style="75"/>
    <col min="9433" max="9433" width="47.7109375" style="75" customWidth="1"/>
    <col min="9434" max="9434" width="6.5703125" style="75" customWidth="1"/>
    <col min="9435" max="9435" width="20.5703125" style="75" customWidth="1"/>
    <col min="9436" max="9445" width="0" style="75" hidden="1" customWidth="1"/>
    <col min="9446" max="9446" width="21.85546875" style="75" customWidth="1"/>
    <col min="9447" max="9447" width="21.7109375" style="75" customWidth="1"/>
    <col min="9448" max="9448" width="22.42578125" style="75" customWidth="1"/>
    <col min="9449" max="9450" width="20.85546875" style="75" customWidth="1"/>
    <col min="9451" max="9451" width="19.28515625" style="75" customWidth="1"/>
    <col min="9452" max="9452" width="21" style="75" customWidth="1"/>
    <col min="9453" max="9688" width="9.140625" style="75"/>
    <col min="9689" max="9689" width="47.7109375" style="75" customWidth="1"/>
    <col min="9690" max="9690" width="6.5703125" style="75" customWidth="1"/>
    <col min="9691" max="9691" width="20.5703125" style="75" customWidth="1"/>
    <col min="9692" max="9701" width="0" style="75" hidden="1" customWidth="1"/>
    <col min="9702" max="9702" width="21.85546875" style="75" customWidth="1"/>
    <col min="9703" max="9703" width="21.7109375" style="75" customWidth="1"/>
    <col min="9704" max="9704" width="22.42578125" style="75" customWidth="1"/>
    <col min="9705" max="9706" width="20.85546875" style="75" customWidth="1"/>
    <col min="9707" max="9707" width="19.28515625" style="75" customWidth="1"/>
    <col min="9708" max="9708" width="21" style="75" customWidth="1"/>
    <col min="9709" max="9944" width="9.140625" style="75"/>
    <col min="9945" max="9945" width="47.7109375" style="75" customWidth="1"/>
    <col min="9946" max="9946" width="6.5703125" style="75" customWidth="1"/>
    <col min="9947" max="9947" width="20.5703125" style="75" customWidth="1"/>
    <col min="9948" max="9957" width="0" style="75" hidden="1" customWidth="1"/>
    <col min="9958" max="9958" width="21.85546875" style="75" customWidth="1"/>
    <col min="9959" max="9959" width="21.7109375" style="75" customWidth="1"/>
    <col min="9960" max="9960" width="22.42578125" style="75" customWidth="1"/>
    <col min="9961" max="9962" width="20.85546875" style="75" customWidth="1"/>
    <col min="9963" max="9963" width="19.28515625" style="75" customWidth="1"/>
    <col min="9964" max="9964" width="21" style="75" customWidth="1"/>
    <col min="9965" max="10200" width="9.140625" style="75"/>
    <col min="10201" max="10201" width="47.7109375" style="75" customWidth="1"/>
    <col min="10202" max="10202" width="6.5703125" style="75" customWidth="1"/>
    <col min="10203" max="10203" width="20.5703125" style="75" customWidth="1"/>
    <col min="10204" max="10213" width="0" style="75" hidden="1" customWidth="1"/>
    <col min="10214" max="10214" width="21.85546875" style="75" customWidth="1"/>
    <col min="10215" max="10215" width="21.7109375" style="75" customWidth="1"/>
    <col min="10216" max="10216" width="22.42578125" style="75" customWidth="1"/>
    <col min="10217" max="10218" width="20.85546875" style="75" customWidth="1"/>
    <col min="10219" max="10219" width="19.28515625" style="75" customWidth="1"/>
    <col min="10220" max="10220" width="21" style="75" customWidth="1"/>
    <col min="10221" max="10456" width="9.140625" style="75"/>
    <col min="10457" max="10457" width="47.7109375" style="75" customWidth="1"/>
    <col min="10458" max="10458" width="6.5703125" style="75" customWidth="1"/>
    <col min="10459" max="10459" width="20.5703125" style="75" customWidth="1"/>
    <col min="10460" max="10469" width="0" style="75" hidden="1" customWidth="1"/>
    <col min="10470" max="10470" width="21.85546875" style="75" customWidth="1"/>
    <col min="10471" max="10471" width="21.7109375" style="75" customWidth="1"/>
    <col min="10472" max="10472" width="22.42578125" style="75" customWidth="1"/>
    <col min="10473" max="10474" width="20.85546875" style="75" customWidth="1"/>
    <col min="10475" max="10475" width="19.28515625" style="75" customWidth="1"/>
    <col min="10476" max="10476" width="21" style="75" customWidth="1"/>
    <col min="10477" max="10712" width="9.140625" style="75"/>
    <col min="10713" max="10713" width="47.7109375" style="75" customWidth="1"/>
    <col min="10714" max="10714" width="6.5703125" style="75" customWidth="1"/>
    <col min="10715" max="10715" width="20.5703125" style="75" customWidth="1"/>
    <col min="10716" max="10725" width="0" style="75" hidden="1" customWidth="1"/>
    <col min="10726" max="10726" width="21.85546875" style="75" customWidth="1"/>
    <col min="10727" max="10727" width="21.7109375" style="75" customWidth="1"/>
    <col min="10728" max="10728" width="22.42578125" style="75" customWidth="1"/>
    <col min="10729" max="10730" width="20.85546875" style="75" customWidth="1"/>
    <col min="10731" max="10731" width="19.28515625" style="75" customWidth="1"/>
    <col min="10732" max="10732" width="21" style="75" customWidth="1"/>
    <col min="10733" max="10968" width="9.140625" style="75"/>
    <col min="10969" max="10969" width="47.7109375" style="75" customWidth="1"/>
    <col min="10970" max="10970" width="6.5703125" style="75" customWidth="1"/>
    <col min="10971" max="10971" width="20.5703125" style="75" customWidth="1"/>
    <col min="10972" max="10981" width="0" style="75" hidden="1" customWidth="1"/>
    <col min="10982" max="10982" width="21.85546875" style="75" customWidth="1"/>
    <col min="10983" max="10983" width="21.7109375" style="75" customWidth="1"/>
    <col min="10984" max="10984" width="22.42578125" style="75" customWidth="1"/>
    <col min="10985" max="10986" width="20.85546875" style="75" customWidth="1"/>
    <col min="10987" max="10987" width="19.28515625" style="75" customWidth="1"/>
    <col min="10988" max="10988" width="21" style="75" customWidth="1"/>
    <col min="10989" max="11224" width="9.140625" style="75"/>
    <col min="11225" max="11225" width="47.7109375" style="75" customWidth="1"/>
    <col min="11226" max="11226" width="6.5703125" style="75" customWidth="1"/>
    <col min="11227" max="11227" width="20.5703125" style="75" customWidth="1"/>
    <col min="11228" max="11237" width="0" style="75" hidden="1" customWidth="1"/>
    <col min="11238" max="11238" width="21.85546875" style="75" customWidth="1"/>
    <col min="11239" max="11239" width="21.7109375" style="75" customWidth="1"/>
    <col min="11240" max="11240" width="22.42578125" style="75" customWidth="1"/>
    <col min="11241" max="11242" width="20.85546875" style="75" customWidth="1"/>
    <col min="11243" max="11243" width="19.28515625" style="75" customWidth="1"/>
    <col min="11244" max="11244" width="21" style="75" customWidth="1"/>
    <col min="11245" max="11480" width="9.140625" style="75"/>
    <col min="11481" max="11481" width="47.7109375" style="75" customWidth="1"/>
    <col min="11482" max="11482" width="6.5703125" style="75" customWidth="1"/>
    <col min="11483" max="11483" width="20.5703125" style="75" customWidth="1"/>
    <col min="11484" max="11493" width="0" style="75" hidden="1" customWidth="1"/>
    <col min="11494" max="11494" width="21.85546875" style="75" customWidth="1"/>
    <col min="11495" max="11495" width="21.7109375" style="75" customWidth="1"/>
    <col min="11496" max="11496" width="22.42578125" style="75" customWidth="1"/>
    <col min="11497" max="11498" width="20.85546875" style="75" customWidth="1"/>
    <col min="11499" max="11499" width="19.28515625" style="75" customWidth="1"/>
    <col min="11500" max="11500" width="21" style="75" customWidth="1"/>
    <col min="11501" max="11736" width="9.140625" style="75"/>
    <col min="11737" max="11737" width="47.7109375" style="75" customWidth="1"/>
    <col min="11738" max="11738" width="6.5703125" style="75" customWidth="1"/>
    <col min="11739" max="11739" width="20.5703125" style="75" customWidth="1"/>
    <col min="11740" max="11749" width="0" style="75" hidden="1" customWidth="1"/>
    <col min="11750" max="11750" width="21.85546875" style="75" customWidth="1"/>
    <col min="11751" max="11751" width="21.7109375" style="75" customWidth="1"/>
    <col min="11752" max="11752" width="22.42578125" style="75" customWidth="1"/>
    <col min="11753" max="11754" width="20.85546875" style="75" customWidth="1"/>
    <col min="11755" max="11755" width="19.28515625" style="75" customWidth="1"/>
    <col min="11756" max="11756" width="21" style="75" customWidth="1"/>
    <col min="11757" max="11992" width="9.140625" style="75"/>
    <col min="11993" max="11993" width="47.7109375" style="75" customWidth="1"/>
    <col min="11994" max="11994" width="6.5703125" style="75" customWidth="1"/>
    <col min="11995" max="11995" width="20.5703125" style="75" customWidth="1"/>
    <col min="11996" max="12005" width="0" style="75" hidden="1" customWidth="1"/>
    <col min="12006" max="12006" width="21.85546875" style="75" customWidth="1"/>
    <col min="12007" max="12007" width="21.7109375" style="75" customWidth="1"/>
    <col min="12008" max="12008" width="22.42578125" style="75" customWidth="1"/>
    <col min="12009" max="12010" width="20.85546875" style="75" customWidth="1"/>
    <col min="12011" max="12011" width="19.28515625" style="75" customWidth="1"/>
    <col min="12012" max="12012" width="21" style="75" customWidth="1"/>
    <col min="12013" max="12248" width="9.140625" style="75"/>
    <col min="12249" max="12249" width="47.7109375" style="75" customWidth="1"/>
    <col min="12250" max="12250" width="6.5703125" style="75" customWidth="1"/>
    <col min="12251" max="12251" width="20.5703125" style="75" customWidth="1"/>
    <col min="12252" max="12261" width="0" style="75" hidden="1" customWidth="1"/>
    <col min="12262" max="12262" width="21.85546875" style="75" customWidth="1"/>
    <col min="12263" max="12263" width="21.7109375" style="75" customWidth="1"/>
    <col min="12264" max="12264" width="22.42578125" style="75" customWidth="1"/>
    <col min="12265" max="12266" width="20.85546875" style="75" customWidth="1"/>
    <col min="12267" max="12267" width="19.28515625" style="75" customWidth="1"/>
    <col min="12268" max="12268" width="21" style="75" customWidth="1"/>
    <col min="12269" max="12504" width="9.140625" style="75"/>
    <col min="12505" max="12505" width="47.7109375" style="75" customWidth="1"/>
    <col min="12506" max="12506" width="6.5703125" style="75" customWidth="1"/>
    <col min="12507" max="12507" width="20.5703125" style="75" customWidth="1"/>
    <col min="12508" max="12517" width="0" style="75" hidden="1" customWidth="1"/>
    <col min="12518" max="12518" width="21.85546875" style="75" customWidth="1"/>
    <col min="12519" max="12519" width="21.7109375" style="75" customWidth="1"/>
    <col min="12520" max="12520" width="22.42578125" style="75" customWidth="1"/>
    <col min="12521" max="12522" width="20.85546875" style="75" customWidth="1"/>
    <col min="12523" max="12523" width="19.28515625" style="75" customWidth="1"/>
    <col min="12524" max="12524" width="21" style="75" customWidth="1"/>
    <col min="12525" max="12760" width="9.140625" style="75"/>
    <col min="12761" max="12761" width="47.7109375" style="75" customWidth="1"/>
    <col min="12762" max="12762" width="6.5703125" style="75" customWidth="1"/>
    <col min="12763" max="12763" width="20.5703125" style="75" customWidth="1"/>
    <col min="12764" max="12773" width="0" style="75" hidden="1" customWidth="1"/>
    <col min="12774" max="12774" width="21.85546875" style="75" customWidth="1"/>
    <col min="12775" max="12775" width="21.7109375" style="75" customWidth="1"/>
    <col min="12776" max="12776" width="22.42578125" style="75" customWidth="1"/>
    <col min="12777" max="12778" width="20.85546875" style="75" customWidth="1"/>
    <col min="12779" max="12779" width="19.28515625" style="75" customWidth="1"/>
    <col min="12780" max="12780" width="21" style="75" customWidth="1"/>
    <col min="12781" max="13016" width="9.140625" style="75"/>
    <col min="13017" max="13017" width="47.7109375" style="75" customWidth="1"/>
    <col min="13018" max="13018" width="6.5703125" style="75" customWidth="1"/>
    <col min="13019" max="13019" width="20.5703125" style="75" customWidth="1"/>
    <col min="13020" max="13029" width="0" style="75" hidden="1" customWidth="1"/>
    <col min="13030" max="13030" width="21.85546875" style="75" customWidth="1"/>
    <col min="13031" max="13031" width="21.7109375" style="75" customWidth="1"/>
    <col min="13032" max="13032" width="22.42578125" style="75" customWidth="1"/>
    <col min="13033" max="13034" width="20.85546875" style="75" customWidth="1"/>
    <col min="13035" max="13035" width="19.28515625" style="75" customWidth="1"/>
    <col min="13036" max="13036" width="21" style="75" customWidth="1"/>
    <col min="13037" max="13272" width="9.140625" style="75"/>
    <col min="13273" max="13273" width="47.7109375" style="75" customWidth="1"/>
    <col min="13274" max="13274" width="6.5703125" style="75" customWidth="1"/>
    <col min="13275" max="13275" width="20.5703125" style="75" customWidth="1"/>
    <col min="13276" max="13285" width="0" style="75" hidden="1" customWidth="1"/>
    <col min="13286" max="13286" width="21.85546875" style="75" customWidth="1"/>
    <col min="13287" max="13287" width="21.7109375" style="75" customWidth="1"/>
    <col min="13288" max="13288" width="22.42578125" style="75" customWidth="1"/>
    <col min="13289" max="13290" width="20.85546875" style="75" customWidth="1"/>
    <col min="13291" max="13291" width="19.28515625" style="75" customWidth="1"/>
    <col min="13292" max="13292" width="21" style="75" customWidth="1"/>
    <col min="13293" max="13528" width="9.140625" style="75"/>
    <col min="13529" max="13529" width="47.7109375" style="75" customWidth="1"/>
    <col min="13530" max="13530" width="6.5703125" style="75" customWidth="1"/>
    <col min="13531" max="13531" width="20.5703125" style="75" customWidth="1"/>
    <col min="13532" max="13541" width="0" style="75" hidden="1" customWidth="1"/>
    <col min="13542" max="13542" width="21.85546875" style="75" customWidth="1"/>
    <col min="13543" max="13543" width="21.7109375" style="75" customWidth="1"/>
    <col min="13544" max="13544" width="22.42578125" style="75" customWidth="1"/>
    <col min="13545" max="13546" width="20.85546875" style="75" customWidth="1"/>
    <col min="13547" max="13547" width="19.28515625" style="75" customWidth="1"/>
    <col min="13548" max="13548" width="21" style="75" customWidth="1"/>
    <col min="13549" max="13784" width="9.140625" style="75"/>
    <col min="13785" max="13785" width="47.7109375" style="75" customWidth="1"/>
    <col min="13786" max="13786" width="6.5703125" style="75" customWidth="1"/>
    <col min="13787" max="13787" width="20.5703125" style="75" customWidth="1"/>
    <col min="13788" max="13797" width="0" style="75" hidden="1" customWidth="1"/>
    <col min="13798" max="13798" width="21.85546875" style="75" customWidth="1"/>
    <col min="13799" max="13799" width="21.7109375" style="75" customWidth="1"/>
    <col min="13800" max="13800" width="22.42578125" style="75" customWidth="1"/>
    <col min="13801" max="13802" width="20.85546875" style="75" customWidth="1"/>
    <col min="13803" max="13803" width="19.28515625" style="75" customWidth="1"/>
    <col min="13804" max="13804" width="21" style="75" customWidth="1"/>
    <col min="13805" max="14040" width="9.140625" style="75"/>
    <col min="14041" max="14041" width="47.7109375" style="75" customWidth="1"/>
    <col min="14042" max="14042" width="6.5703125" style="75" customWidth="1"/>
    <col min="14043" max="14043" width="20.5703125" style="75" customWidth="1"/>
    <col min="14044" max="14053" width="0" style="75" hidden="1" customWidth="1"/>
    <col min="14054" max="14054" width="21.85546875" style="75" customWidth="1"/>
    <col min="14055" max="14055" width="21.7109375" style="75" customWidth="1"/>
    <col min="14056" max="14056" width="22.42578125" style="75" customWidth="1"/>
    <col min="14057" max="14058" width="20.85546875" style="75" customWidth="1"/>
    <col min="14059" max="14059" width="19.28515625" style="75" customWidth="1"/>
    <col min="14060" max="14060" width="21" style="75" customWidth="1"/>
    <col min="14061" max="14296" width="9.140625" style="75"/>
    <col min="14297" max="14297" width="47.7109375" style="75" customWidth="1"/>
    <col min="14298" max="14298" width="6.5703125" style="75" customWidth="1"/>
    <col min="14299" max="14299" width="20.5703125" style="75" customWidth="1"/>
    <col min="14300" max="14309" width="0" style="75" hidden="1" customWidth="1"/>
    <col min="14310" max="14310" width="21.85546875" style="75" customWidth="1"/>
    <col min="14311" max="14311" width="21.7109375" style="75" customWidth="1"/>
    <col min="14312" max="14312" width="22.42578125" style="75" customWidth="1"/>
    <col min="14313" max="14314" width="20.85546875" style="75" customWidth="1"/>
    <col min="14315" max="14315" width="19.28515625" style="75" customWidth="1"/>
    <col min="14316" max="14316" width="21" style="75" customWidth="1"/>
    <col min="14317" max="14552" width="9.140625" style="75"/>
    <col min="14553" max="14553" width="47.7109375" style="75" customWidth="1"/>
    <col min="14554" max="14554" width="6.5703125" style="75" customWidth="1"/>
    <col min="14555" max="14555" width="20.5703125" style="75" customWidth="1"/>
    <col min="14556" max="14565" width="0" style="75" hidden="1" customWidth="1"/>
    <col min="14566" max="14566" width="21.85546875" style="75" customWidth="1"/>
    <col min="14567" max="14567" width="21.7109375" style="75" customWidth="1"/>
    <col min="14568" max="14568" width="22.42578125" style="75" customWidth="1"/>
    <col min="14569" max="14570" width="20.85546875" style="75" customWidth="1"/>
    <col min="14571" max="14571" width="19.28515625" style="75" customWidth="1"/>
    <col min="14572" max="14572" width="21" style="75" customWidth="1"/>
    <col min="14573" max="14808" width="9.140625" style="75"/>
    <col min="14809" max="14809" width="47.7109375" style="75" customWidth="1"/>
    <col min="14810" max="14810" width="6.5703125" style="75" customWidth="1"/>
    <col min="14811" max="14811" width="20.5703125" style="75" customWidth="1"/>
    <col min="14812" max="14821" width="0" style="75" hidden="1" customWidth="1"/>
    <col min="14822" max="14822" width="21.85546875" style="75" customWidth="1"/>
    <col min="14823" max="14823" width="21.7109375" style="75" customWidth="1"/>
    <col min="14824" max="14824" width="22.42578125" style="75" customWidth="1"/>
    <col min="14825" max="14826" width="20.85546875" style="75" customWidth="1"/>
    <col min="14827" max="14827" width="19.28515625" style="75" customWidth="1"/>
    <col min="14828" max="14828" width="21" style="75" customWidth="1"/>
    <col min="14829" max="15064" width="9.140625" style="75"/>
    <col min="15065" max="15065" width="47.7109375" style="75" customWidth="1"/>
    <col min="15066" max="15066" width="6.5703125" style="75" customWidth="1"/>
    <col min="15067" max="15067" width="20.5703125" style="75" customWidth="1"/>
    <col min="15068" max="15077" width="0" style="75" hidden="1" customWidth="1"/>
    <col min="15078" max="15078" width="21.85546875" style="75" customWidth="1"/>
    <col min="15079" max="15079" width="21.7109375" style="75" customWidth="1"/>
    <col min="15080" max="15080" width="22.42578125" style="75" customWidth="1"/>
    <col min="15081" max="15082" width="20.85546875" style="75" customWidth="1"/>
    <col min="15083" max="15083" width="19.28515625" style="75" customWidth="1"/>
    <col min="15084" max="15084" width="21" style="75" customWidth="1"/>
    <col min="15085" max="15320" width="9.140625" style="75"/>
    <col min="15321" max="15321" width="47.7109375" style="75" customWidth="1"/>
    <col min="15322" max="15322" width="6.5703125" style="75" customWidth="1"/>
    <col min="15323" max="15323" width="20.5703125" style="75" customWidth="1"/>
    <col min="15324" max="15333" width="0" style="75" hidden="1" customWidth="1"/>
    <col min="15334" max="15334" width="21.85546875" style="75" customWidth="1"/>
    <col min="15335" max="15335" width="21.7109375" style="75" customWidth="1"/>
    <col min="15336" max="15336" width="22.42578125" style="75" customWidth="1"/>
    <col min="15337" max="15338" width="20.85546875" style="75" customWidth="1"/>
    <col min="15339" max="15339" width="19.28515625" style="75" customWidth="1"/>
    <col min="15340" max="15340" width="21" style="75" customWidth="1"/>
    <col min="15341" max="15576" width="9.140625" style="75"/>
    <col min="15577" max="15577" width="47.7109375" style="75" customWidth="1"/>
    <col min="15578" max="15578" width="6.5703125" style="75" customWidth="1"/>
    <col min="15579" max="15579" width="20.5703125" style="75" customWidth="1"/>
    <col min="15580" max="15589" width="0" style="75" hidden="1" customWidth="1"/>
    <col min="15590" max="15590" width="21.85546875" style="75" customWidth="1"/>
    <col min="15591" max="15591" width="21.7109375" style="75" customWidth="1"/>
    <col min="15592" max="15592" width="22.42578125" style="75" customWidth="1"/>
    <col min="15593" max="15594" width="20.85546875" style="75" customWidth="1"/>
    <col min="15595" max="15595" width="19.28515625" style="75" customWidth="1"/>
    <col min="15596" max="15596" width="21" style="75" customWidth="1"/>
    <col min="15597" max="15832" width="9.140625" style="75"/>
    <col min="15833" max="15833" width="47.7109375" style="75" customWidth="1"/>
    <col min="15834" max="15834" width="6.5703125" style="75" customWidth="1"/>
    <col min="15835" max="15835" width="20.5703125" style="75" customWidth="1"/>
    <col min="15836" max="15845" width="0" style="75" hidden="1" customWidth="1"/>
    <col min="15846" max="15846" width="21.85546875" style="75" customWidth="1"/>
    <col min="15847" max="15847" width="21.7109375" style="75" customWidth="1"/>
    <col min="15848" max="15848" width="22.42578125" style="75" customWidth="1"/>
    <col min="15849" max="15850" width="20.85546875" style="75" customWidth="1"/>
    <col min="15851" max="15851" width="19.28515625" style="75" customWidth="1"/>
    <col min="15852" max="15852" width="21" style="75" customWidth="1"/>
    <col min="15853" max="16088" width="9.140625" style="75"/>
    <col min="16089" max="16089" width="47.7109375" style="75" customWidth="1"/>
    <col min="16090" max="16090" width="6.5703125" style="75" customWidth="1"/>
    <col min="16091" max="16091" width="20.5703125" style="75" customWidth="1"/>
    <col min="16092" max="16101" width="0" style="75" hidden="1" customWidth="1"/>
    <col min="16102" max="16102" width="21.85546875" style="75" customWidth="1"/>
    <col min="16103" max="16103" width="21.7109375" style="75" customWidth="1"/>
    <col min="16104" max="16104" width="22.42578125" style="75" customWidth="1"/>
    <col min="16105" max="16106" width="20.85546875" style="75" customWidth="1"/>
    <col min="16107" max="16107" width="19.28515625" style="75" customWidth="1"/>
    <col min="16108" max="16108" width="21" style="75" customWidth="1"/>
    <col min="16109" max="16384" width="9.140625" style="75"/>
  </cols>
  <sheetData>
    <row r="1" spans="2:13" ht="23.25" customHeight="1" x14ac:dyDescent="0.2">
      <c r="B1" s="681" t="s">
        <v>389</v>
      </c>
      <c r="C1" s="681"/>
      <c r="D1" s="681"/>
      <c r="E1" s="681"/>
      <c r="F1" s="681"/>
      <c r="G1" s="681"/>
      <c r="H1" s="681"/>
      <c r="I1" s="681"/>
      <c r="J1" s="681"/>
      <c r="K1" s="681"/>
      <c r="L1" s="681"/>
    </row>
    <row r="2" spans="2:13" ht="13.5" thickBo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91" t="s">
        <v>27</v>
      </c>
    </row>
    <row r="3" spans="2:13" x14ac:dyDescent="0.2">
      <c r="B3" s="33"/>
      <c r="C3" s="33"/>
      <c r="D3" s="33"/>
      <c r="E3" s="33"/>
      <c r="F3" s="33"/>
      <c r="G3" s="33" t="s">
        <v>662</v>
      </c>
      <c r="H3" s="33"/>
      <c r="I3" s="33"/>
      <c r="J3" s="33"/>
      <c r="K3" s="173" t="s">
        <v>9</v>
      </c>
      <c r="L3" s="314" t="s">
        <v>649</v>
      </c>
    </row>
    <row r="4" spans="2:13" ht="17.25" customHeight="1" x14ac:dyDescent="0.2">
      <c r="B4" s="33"/>
      <c r="C4" s="33"/>
      <c r="D4" s="33"/>
      <c r="E4" s="33"/>
      <c r="F4" s="33"/>
      <c r="G4" s="33"/>
      <c r="H4" s="33"/>
      <c r="I4" s="33"/>
      <c r="J4" s="385"/>
      <c r="K4" s="523" t="s">
        <v>26</v>
      </c>
      <c r="L4" s="360"/>
    </row>
    <row r="5" spans="2:13" x14ac:dyDescent="0.2">
      <c r="B5" s="33"/>
      <c r="C5" s="33"/>
      <c r="D5" s="33"/>
      <c r="E5" s="33"/>
      <c r="F5" s="33"/>
      <c r="G5" s="33"/>
      <c r="H5" s="33"/>
      <c r="I5" s="33"/>
      <c r="J5" s="385"/>
      <c r="K5" s="173" t="s">
        <v>10</v>
      </c>
      <c r="L5" s="1034" t="s">
        <v>700</v>
      </c>
      <c r="M5" s="1035"/>
    </row>
    <row r="6" spans="2:13" x14ac:dyDescent="0.2">
      <c r="B6" s="33" t="s">
        <v>23</v>
      </c>
      <c r="C6" s="805" t="s">
        <v>705</v>
      </c>
      <c r="D6" s="805"/>
      <c r="E6" s="805"/>
      <c r="F6" s="805"/>
      <c r="G6" s="805"/>
      <c r="H6" s="805"/>
      <c r="I6" s="805"/>
      <c r="J6" s="805"/>
      <c r="K6" s="173" t="s">
        <v>16</v>
      </c>
      <c r="L6" s="729" t="s">
        <v>701</v>
      </c>
      <c r="M6" s="730"/>
    </row>
    <row r="7" spans="2:13" ht="12.75" customHeight="1" x14ac:dyDescent="0.2">
      <c r="B7" s="800" t="s">
        <v>24</v>
      </c>
      <c r="C7" s="385"/>
      <c r="D7" s="385"/>
      <c r="E7" s="385"/>
      <c r="F7" s="385"/>
      <c r="G7" s="385"/>
      <c r="H7" s="385"/>
      <c r="I7" s="385"/>
      <c r="J7" s="385"/>
      <c r="K7" s="801" t="s">
        <v>151</v>
      </c>
      <c r="L7" s="524"/>
    </row>
    <row r="8" spans="2:13" x14ac:dyDescent="0.2">
      <c r="B8" s="800"/>
      <c r="C8" s="804" t="s">
        <v>646</v>
      </c>
      <c r="D8" s="804"/>
      <c r="E8" s="804"/>
      <c r="F8" s="804"/>
      <c r="G8" s="804"/>
      <c r="H8" s="804"/>
      <c r="I8" s="804"/>
      <c r="J8" s="804"/>
      <c r="K8" s="801"/>
      <c r="L8" s="361" t="s">
        <v>645</v>
      </c>
    </row>
    <row r="9" spans="2:13" x14ac:dyDescent="0.2">
      <c r="B9" s="33" t="s">
        <v>25</v>
      </c>
      <c r="C9" s="816" t="s">
        <v>674</v>
      </c>
      <c r="D9" s="816"/>
      <c r="E9" s="816"/>
      <c r="F9" s="816"/>
      <c r="G9" s="816"/>
      <c r="H9" s="816"/>
      <c r="I9" s="816"/>
      <c r="J9" s="816"/>
      <c r="K9" s="173" t="s">
        <v>11</v>
      </c>
      <c r="L9" s="695" t="s">
        <v>675</v>
      </c>
      <c r="M9" s="696"/>
    </row>
    <row r="10" spans="2:13" ht="13.5" thickBot="1" x14ac:dyDescent="0.25">
      <c r="B10" s="33" t="s">
        <v>12</v>
      </c>
      <c r="C10" s="33"/>
      <c r="D10" s="33"/>
      <c r="E10" s="33"/>
      <c r="F10" s="33"/>
      <c r="G10" s="33"/>
      <c r="H10" s="33"/>
      <c r="I10" s="33"/>
      <c r="J10" s="33"/>
      <c r="K10" s="173"/>
      <c r="L10" s="362"/>
    </row>
    <row r="11" spans="2:13" ht="20.25" customHeight="1" x14ac:dyDescent="0.2">
      <c r="B11" s="700" t="s">
        <v>390</v>
      </c>
      <c r="C11" s="700"/>
      <c r="D11" s="700"/>
      <c r="E11" s="700"/>
      <c r="F11" s="700"/>
      <c r="G11" s="700"/>
      <c r="H11" s="700"/>
      <c r="I11" s="700"/>
      <c r="J11" s="700"/>
      <c r="K11" s="700"/>
      <c r="L11" s="700"/>
    </row>
    <row r="12" spans="2:13" ht="7.5" customHeight="1" x14ac:dyDescent="0.2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2:13" ht="15.75" customHeight="1" x14ac:dyDescent="0.2">
      <c r="B13" s="820" t="s">
        <v>44</v>
      </c>
      <c r="C13" s="731"/>
      <c r="D13" s="930" t="s">
        <v>2</v>
      </c>
      <c r="E13" s="932" t="s">
        <v>391</v>
      </c>
      <c r="F13" s="933"/>
      <c r="G13" s="933"/>
      <c r="H13" s="933"/>
      <c r="I13" s="933"/>
      <c r="J13" s="933"/>
      <c r="K13" s="933"/>
      <c r="L13" s="933"/>
    </row>
    <row r="14" spans="2:13" ht="15" customHeight="1" x14ac:dyDescent="0.2">
      <c r="B14" s="969"/>
      <c r="C14" s="732"/>
      <c r="D14" s="930"/>
      <c r="E14" s="746" t="s">
        <v>1</v>
      </c>
      <c r="F14" s="746"/>
      <c r="G14" s="746" t="s">
        <v>392</v>
      </c>
      <c r="H14" s="746"/>
      <c r="I14" s="746"/>
      <c r="J14" s="746"/>
      <c r="K14" s="746"/>
      <c r="L14" s="754"/>
    </row>
    <row r="15" spans="2:13" ht="15.75" customHeight="1" x14ac:dyDescent="0.2">
      <c r="B15" s="969"/>
      <c r="C15" s="732"/>
      <c r="D15" s="930"/>
      <c r="E15" s="746"/>
      <c r="F15" s="746"/>
      <c r="G15" s="746" t="s">
        <v>393</v>
      </c>
      <c r="H15" s="746"/>
      <c r="I15" s="746" t="s">
        <v>394</v>
      </c>
      <c r="J15" s="746"/>
      <c r="K15" s="746" t="s">
        <v>395</v>
      </c>
      <c r="L15" s="754"/>
    </row>
    <row r="16" spans="2:13" ht="15.75" customHeight="1" x14ac:dyDescent="0.2">
      <c r="B16" s="821"/>
      <c r="C16" s="733"/>
      <c r="D16" s="930"/>
      <c r="E16" s="53" t="s">
        <v>396</v>
      </c>
      <c r="F16" s="53" t="s">
        <v>397</v>
      </c>
      <c r="G16" s="53" t="s">
        <v>396</v>
      </c>
      <c r="H16" s="53" t="s">
        <v>397</v>
      </c>
      <c r="I16" s="53" t="s">
        <v>396</v>
      </c>
      <c r="J16" s="53" t="s">
        <v>397</v>
      </c>
      <c r="K16" s="53" t="s">
        <v>396</v>
      </c>
      <c r="L16" s="167" t="s">
        <v>397</v>
      </c>
    </row>
    <row r="17" spans="2:12" s="174" customFormat="1" ht="11.25" x14ac:dyDescent="0.2">
      <c r="B17" s="964">
        <v>1</v>
      </c>
      <c r="C17" s="965"/>
      <c r="D17" s="196">
        <v>2</v>
      </c>
      <c r="E17" s="196">
        <v>3</v>
      </c>
      <c r="F17" s="196">
        <v>4</v>
      </c>
      <c r="G17" s="196">
        <v>5</v>
      </c>
      <c r="H17" s="196">
        <v>6</v>
      </c>
      <c r="I17" s="196">
        <v>7</v>
      </c>
      <c r="J17" s="196">
        <v>8</v>
      </c>
      <c r="K17" s="196">
        <v>9</v>
      </c>
      <c r="L17" s="197">
        <v>10</v>
      </c>
    </row>
    <row r="18" spans="2:12" x14ac:dyDescent="0.2">
      <c r="B18" s="967" t="s">
        <v>398</v>
      </c>
      <c r="C18" s="967"/>
      <c r="D18" s="516">
        <v>1000</v>
      </c>
      <c r="E18" s="522">
        <f>G18+I18+K18</f>
        <v>0</v>
      </c>
      <c r="F18" s="522">
        <f>H18+J18+L18</f>
        <v>0</v>
      </c>
      <c r="G18" s="522">
        <f>G19+G28+G29+G30+G31+G32+G33+G34+G35</f>
        <v>0</v>
      </c>
      <c r="H18" s="522">
        <f t="shared" ref="H18:L18" si="0">H19+H28+H29+H30+H31+H32+H33+H34+H35</f>
        <v>0</v>
      </c>
      <c r="I18" s="522">
        <f t="shared" si="0"/>
        <v>0</v>
      </c>
      <c r="J18" s="522">
        <f t="shared" si="0"/>
        <v>0</v>
      </c>
      <c r="K18" s="522">
        <f t="shared" si="0"/>
        <v>0</v>
      </c>
      <c r="L18" s="522">
        <f t="shared" si="0"/>
        <v>0</v>
      </c>
    </row>
    <row r="19" spans="2:12" ht="30" customHeight="1" x14ac:dyDescent="0.2">
      <c r="B19" s="968" t="s">
        <v>399</v>
      </c>
      <c r="C19" s="968"/>
      <c r="D19" s="195">
        <v>1100</v>
      </c>
      <c r="E19" s="522">
        <f t="shared" ref="E19:E61" si="1">G19+I19+K19</f>
        <v>0</v>
      </c>
      <c r="F19" s="522">
        <f t="shared" ref="F19:F61" si="2">H19+J19+L19</f>
        <v>0</v>
      </c>
      <c r="G19" s="526">
        <f>SUM(G20:G27)</f>
        <v>0</v>
      </c>
      <c r="H19" s="526">
        <f>SUM(H20:H27)</f>
        <v>0</v>
      </c>
      <c r="I19" s="526">
        <f t="shared" ref="I19:L19" si="3">SUM(I20:I27)</f>
        <v>0</v>
      </c>
      <c r="J19" s="526">
        <f t="shared" si="3"/>
        <v>0</v>
      </c>
      <c r="K19" s="526">
        <f t="shared" si="3"/>
        <v>0</v>
      </c>
      <c r="L19" s="526">
        <f t="shared" si="3"/>
        <v>0</v>
      </c>
    </row>
    <row r="20" spans="2:12" ht="42" customHeight="1" x14ac:dyDescent="0.2">
      <c r="B20" s="966" t="s">
        <v>400</v>
      </c>
      <c r="C20" s="966"/>
      <c r="D20" s="195">
        <v>1101</v>
      </c>
      <c r="E20" s="522">
        <f t="shared" si="1"/>
        <v>0</v>
      </c>
      <c r="F20" s="522">
        <f t="shared" si="2"/>
        <v>0</v>
      </c>
      <c r="G20" s="525"/>
      <c r="H20" s="525"/>
      <c r="I20" s="525"/>
      <c r="J20" s="525"/>
      <c r="K20" s="525"/>
      <c r="L20" s="525"/>
    </row>
    <row r="21" spans="2:12" ht="28.5" customHeight="1" x14ac:dyDescent="0.2">
      <c r="B21" s="966" t="s">
        <v>401</v>
      </c>
      <c r="C21" s="966"/>
      <c r="D21" s="195">
        <v>1102</v>
      </c>
      <c r="E21" s="522">
        <f t="shared" si="1"/>
        <v>0</v>
      </c>
      <c r="F21" s="522">
        <f t="shared" si="2"/>
        <v>0</v>
      </c>
      <c r="G21" s="525"/>
      <c r="H21" s="525"/>
      <c r="I21" s="525"/>
      <c r="J21" s="525"/>
      <c r="K21" s="525"/>
      <c r="L21" s="525"/>
    </row>
    <row r="22" spans="2:12" ht="39" customHeight="1" x14ac:dyDescent="0.2">
      <c r="B22" s="966" t="s">
        <v>402</v>
      </c>
      <c r="C22" s="966"/>
      <c r="D22" s="195">
        <v>1103</v>
      </c>
      <c r="E22" s="522">
        <f t="shared" si="1"/>
        <v>0</v>
      </c>
      <c r="F22" s="522">
        <f t="shared" si="2"/>
        <v>0</v>
      </c>
      <c r="G22" s="525"/>
      <c r="H22" s="525"/>
      <c r="I22" s="525"/>
      <c r="J22" s="525"/>
      <c r="K22" s="525"/>
      <c r="L22" s="525"/>
    </row>
    <row r="23" spans="2:12" ht="39" customHeight="1" x14ac:dyDescent="0.2">
      <c r="B23" s="966" t="s">
        <v>403</v>
      </c>
      <c r="C23" s="966"/>
      <c r="D23" s="195">
        <v>1104</v>
      </c>
      <c r="E23" s="522">
        <f t="shared" si="1"/>
        <v>0</v>
      </c>
      <c r="F23" s="522">
        <f t="shared" si="2"/>
        <v>0</v>
      </c>
      <c r="G23" s="525"/>
      <c r="H23" s="525"/>
      <c r="I23" s="525"/>
      <c r="J23" s="525"/>
      <c r="K23" s="525"/>
      <c r="L23" s="525"/>
    </row>
    <row r="24" spans="2:12" ht="38.25" customHeight="1" x14ac:dyDescent="0.2">
      <c r="B24" s="966" t="s">
        <v>404</v>
      </c>
      <c r="C24" s="966"/>
      <c r="D24" s="195">
        <v>1105</v>
      </c>
      <c r="E24" s="522">
        <f t="shared" si="1"/>
        <v>0</v>
      </c>
      <c r="F24" s="522">
        <f t="shared" si="2"/>
        <v>0</v>
      </c>
      <c r="G24" s="525"/>
      <c r="H24" s="525"/>
      <c r="I24" s="525"/>
      <c r="J24" s="525"/>
      <c r="K24" s="525"/>
      <c r="L24" s="525"/>
    </row>
    <row r="25" spans="2:12" ht="39.75" customHeight="1" x14ac:dyDescent="0.2">
      <c r="B25" s="966" t="s">
        <v>405</v>
      </c>
      <c r="C25" s="966"/>
      <c r="D25" s="195">
        <v>1106</v>
      </c>
      <c r="E25" s="522">
        <f t="shared" si="1"/>
        <v>0</v>
      </c>
      <c r="F25" s="522">
        <f t="shared" si="2"/>
        <v>0</v>
      </c>
      <c r="G25" s="525"/>
      <c r="H25" s="525"/>
      <c r="I25" s="525"/>
      <c r="J25" s="525"/>
      <c r="K25" s="525"/>
      <c r="L25" s="525"/>
    </row>
    <row r="26" spans="2:12" ht="27.75" customHeight="1" x14ac:dyDescent="0.2">
      <c r="B26" s="966" t="s">
        <v>406</v>
      </c>
      <c r="C26" s="966"/>
      <c r="D26" s="195">
        <v>1107</v>
      </c>
      <c r="E26" s="522">
        <f t="shared" si="1"/>
        <v>0</v>
      </c>
      <c r="F26" s="522">
        <f t="shared" si="2"/>
        <v>0</v>
      </c>
      <c r="G26" s="525"/>
      <c r="H26" s="525"/>
      <c r="I26" s="525"/>
      <c r="J26" s="525"/>
      <c r="K26" s="525"/>
      <c r="L26" s="525"/>
    </row>
    <row r="27" spans="2:12" ht="15.75" customHeight="1" x14ac:dyDescent="0.2">
      <c r="B27" s="966" t="s">
        <v>407</v>
      </c>
      <c r="C27" s="966"/>
      <c r="D27" s="195">
        <v>1108</v>
      </c>
      <c r="E27" s="522">
        <f t="shared" si="1"/>
        <v>0</v>
      </c>
      <c r="F27" s="522">
        <f t="shared" si="2"/>
        <v>0</v>
      </c>
      <c r="G27" s="525"/>
      <c r="H27" s="525"/>
      <c r="I27" s="525"/>
      <c r="J27" s="525"/>
      <c r="K27" s="525"/>
      <c r="L27" s="525"/>
    </row>
    <row r="28" spans="2:12" x14ac:dyDescent="0.2">
      <c r="B28" s="970" t="s">
        <v>408</v>
      </c>
      <c r="C28" s="970"/>
      <c r="D28" s="195">
        <v>1200</v>
      </c>
      <c r="E28" s="522">
        <f t="shared" si="1"/>
        <v>0</v>
      </c>
      <c r="F28" s="522">
        <f t="shared" si="2"/>
        <v>0</v>
      </c>
      <c r="G28" s="525"/>
      <c r="H28" s="525"/>
      <c r="I28" s="525"/>
      <c r="J28" s="525"/>
      <c r="K28" s="525"/>
      <c r="L28" s="525"/>
    </row>
    <row r="29" spans="2:12" x14ac:dyDescent="0.2">
      <c r="B29" s="970" t="s">
        <v>409</v>
      </c>
      <c r="C29" s="970"/>
      <c r="D29" s="195">
        <v>1300</v>
      </c>
      <c r="E29" s="522">
        <f t="shared" si="1"/>
        <v>0</v>
      </c>
      <c r="F29" s="522">
        <f t="shared" si="2"/>
        <v>0</v>
      </c>
      <c r="G29" s="525"/>
      <c r="H29" s="525"/>
      <c r="I29" s="525"/>
      <c r="J29" s="525"/>
      <c r="K29" s="525"/>
      <c r="L29" s="525"/>
    </row>
    <row r="30" spans="2:12" ht="48.75" customHeight="1" x14ac:dyDescent="0.2">
      <c r="B30" s="970" t="s">
        <v>410</v>
      </c>
      <c r="C30" s="970"/>
      <c r="D30" s="195">
        <v>1400</v>
      </c>
      <c r="E30" s="522">
        <f t="shared" si="1"/>
        <v>0</v>
      </c>
      <c r="F30" s="522">
        <f t="shared" si="2"/>
        <v>0</v>
      </c>
      <c r="G30" s="525"/>
      <c r="H30" s="525"/>
      <c r="I30" s="525"/>
      <c r="J30" s="525"/>
      <c r="K30" s="525"/>
      <c r="L30" s="525"/>
    </row>
    <row r="31" spans="2:12" x14ac:dyDescent="0.2">
      <c r="B31" s="970" t="s">
        <v>411</v>
      </c>
      <c r="C31" s="970"/>
      <c r="D31" s="195">
        <v>1500</v>
      </c>
      <c r="E31" s="522">
        <f t="shared" si="1"/>
        <v>0</v>
      </c>
      <c r="F31" s="522">
        <f t="shared" si="2"/>
        <v>0</v>
      </c>
      <c r="G31" s="525"/>
      <c r="H31" s="525"/>
      <c r="I31" s="525"/>
      <c r="J31" s="525"/>
      <c r="K31" s="525"/>
      <c r="L31" s="525"/>
    </row>
    <row r="32" spans="2:12" x14ac:dyDescent="0.2">
      <c r="B32" s="970" t="s">
        <v>412</v>
      </c>
      <c r="C32" s="970"/>
      <c r="D32" s="195">
        <v>1600</v>
      </c>
      <c r="E32" s="522">
        <f t="shared" si="1"/>
        <v>0</v>
      </c>
      <c r="F32" s="522">
        <f t="shared" si="2"/>
        <v>0</v>
      </c>
      <c r="G32" s="525"/>
      <c r="H32" s="525"/>
      <c r="I32" s="525"/>
      <c r="J32" s="525"/>
      <c r="K32" s="525"/>
      <c r="L32" s="525"/>
    </row>
    <row r="33" spans="2:12" x14ac:dyDescent="0.2">
      <c r="B33" s="970" t="s">
        <v>413</v>
      </c>
      <c r="C33" s="970"/>
      <c r="D33" s="195">
        <v>1700</v>
      </c>
      <c r="E33" s="522">
        <f t="shared" si="1"/>
        <v>0</v>
      </c>
      <c r="F33" s="522">
        <f t="shared" si="2"/>
        <v>0</v>
      </c>
      <c r="G33" s="525"/>
      <c r="H33" s="525"/>
      <c r="I33" s="525"/>
      <c r="J33" s="525"/>
      <c r="K33" s="525"/>
      <c r="L33" s="525"/>
    </row>
    <row r="34" spans="2:12" ht="27" customHeight="1" x14ac:dyDescent="0.2">
      <c r="B34" s="970" t="s">
        <v>414</v>
      </c>
      <c r="C34" s="970"/>
      <c r="D34" s="195">
        <v>1800</v>
      </c>
      <c r="E34" s="522">
        <f t="shared" si="1"/>
        <v>0</v>
      </c>
      <c r="F34" s="522">
        <f t="shared" si="2"/>
        <v>0</v>
      </c>
      <c r="G34" s="525"/>
      <c r="H34" s="525"/>
      <c r="I34" s="525"/>
      <c r="J34" s="525"/>
      <c r="K34" s="525"/>
      <c r="L34" s="525"/>
    </row>
    <row r="35" spans="2:12" x14ac:dyDescent="0.2">
      <c r="B35" s="971" t="s">
        <v>415</v>
      </c>
      <c r="C35" s="971"/>
      <c r="D35" s="195">
        <v>1900</v>
      </c>
      <c r="E35" s="522">
        <f t="shared" si="1"/>
        <v>0</v>
      </c>
      <c r="F35" s="522">
        <f t="shared" si="2"/>
        <v>0</v>
      </c>
      <c r="G35" s="525"/>
      <c r="H35" s="525"/>
      <c r="I35" s="525"/>
      <c r="J35" s="525"/>
      <c r="K35" s="525"/>
      <c r="L35" s="525"/>
    </row>
    <row r="36" spans="2:12" ht="2.25" customHeight="1" x14ac:dyDescent="0.2">
      <c r="B36" s="198"/>
      <c r="C36" s="198"/>
      <c r="D36" s="195"/>
      <c r="E36" s="522">
        <f t="shared" si="1"/>
        <v>0</v>
      </c>
      <c r="F36" s="522">
        <f t="shared" si="2"/>
        <v>0</v>
      </c>
      <c r="G36" s="525"/>
      <c r="H36" s="525"/>
      <c r="I36" s="525"/>
      <c r="J36" s="525"/>
      <c r="K36" s="525"/>
      <c r="L36" s="525"/>
    </row>
    <row r="37" spans="2:12" x14ac:dyDescent="0.2">
      <c r="B37" s="972" t="s">
        <v>416</v>
      </c>
      <c r="C37" s="972"/>
      <c r="D37" s="516">
        <v>2000</v>
      </c>
      <c r="E37" s="522">
        <f t="shared" si="1"/>
        <v>0</v>
      </c>
      <c r="F37" s="522">
        <f t="shared" si="2"/>
        <v>0</v>
      </c>
      <c r="G37" s="527">
        <f>G38+G44</f>
        <v>0</v>
      </c>
      <c r="H37" s="527">
        <f t="shared" ref="H37:L37" si="4">H38+H44</f>
        <v>0</v>
      </c>
      <c r="I37" s="527">
        <f t="shared" si="4"/>
        <v>0</v>
      </c>
      <c r="J37" s="527">
        <f t="shared" si="4"/>
        <v>0</v>
      </c>
      <c r="K37" s="527">
        <f t="shared" si="4"/>
        <v>0</v>
      </c>
      <c r="L37" s="527">
        <f t="shared" si="4"/>
        <v>0</v>
      </c>
    </row>
    <row r="38" spans="2:12" ht="15" customHeight="1" x14ac:dyDescent="0.2">
      <c r="B38" s="970" t="s">
        <v>417</v>
      </c>
      <c r="C38" s="970"/>
      <c r="D38" s="43">
        <v>2100</v>
      </c>
      <c r="E38" s="522">
        <f t="shared" si="1"/>
        <v>0</v>
      </c>
      <c r="F38" s="522">
        <f t="shared" si="2"/>
        <v>0</v>
      </c>
      <c r="G38" s="526">
        <f>SUM(G39:G43)</f>
        <v>0</v>
      </c>
      <c r="H38" s="526">
        <f t="shared" ref="H38:L38" si="5">SUM(H39:H43)</f>
        <v>0</v>
      </c>
      <c r="I38" s="526">
        <f t="shared" si="5"/>
        <v>0</v>
      </c>
      <c r="J38" s="526">
        <f t="shared" si="5"/>
        <v>0</v>
      </c>
      <c r="K38" s="526">
        <f t="shared" si="5"/>
        <v>0</v>
      </c>
      <c r="L38" s="526">
        <f t="shared" si="5"/>
        <v>0</v>
      </c>
    </row>
    <row r="39" spans="2:12" ht="27" customHeight="1" x14ac:dyDescent="0.2">
      <c r="B39" s="966" t="s">
        <v>418</v>
      </c>
      <c r="C39" s="966"/>
      <c r="D39" s="43">
        <v>2101</v>
      </c>
      <c r="E39" s="522">
        <f t="shared" si="1"/>
        <v>0</v>
      </c>
      <c r="F39" s="522">
        <f t="shared" si="2"/>
        <v>0</v>
      </c>
      <c r="G39" s="525"/>
      <c r="H39" s="525"/>
      <c r="I39" s="525"/>
      <c r="J39" s="525"/>
      <c r="K39" s="525"/>
      <c r="L39" s="525"/>
    </row>
    <row r="40" spans="2:12" x14ac:dyDescent="0.2">
      <c r="B40" s="966" t="s">
        <v>419</v>
      </c>
      <c r="C40" s="966"/>
      <c r="D40" s="43">
        <v>2102</v>
      </c>
      <c r="E40" s="522">
        <f t="shared" si="1"/>
        <v>0</v>
      </c>
      <c r="F40" s="522">
        <f t="shared" si="2"/>
        <v>0</v>
      </c>
      <c r="G40" s="525"/>
      <c r="H40" s="525"/>
      <c r="I40" s="525"/>
      <c r="J40" s="525"/>
      <c r="K40" s="525"/>
      <c r="L40" s="525"/>
    </row>
    <row r="41" spans="2:12" x14ac:dyDescent="0.2">
      <c r="B41" s="966" t="s">
        <v>420</v>
      </c>
      <c r="C41" s="966"/>
      <c r="D41" s="43">
        <v>2103</v>
      </c>
      <c r="E41" s="522">
        <f t="shared" si="1"/>
        <v>0</v>
      </c>
      <c r="F41" s="522">
        <f t="shared" si="2"/>
        <v>0</v>
      </c>
      <c r="G41" s="525"/>
      <c r="H41" s="525"/>
      <c r="I41" s="525"/>
      <c r="J41" s="525"/>
      <c r="K41" s="525"/>
      <c r="L41" s="525"/>
    </row>
    <row r="42" spans="2:12" x14ac:dyDescent="0.2">
      <c r="B42" s="966" t="s">
        <v>421</v>
      </c>
      <c r="C42" s="966"/>
      <c r="D42" s="43">
        <v>2104</v>
      </c>
      <c r="E42" s="522">
        <f t="shared" si="1"/>
        <v>0</v>
      </c>
      <c r="F42" s="522">
        <f t="shared" si="2"/>
        <v>0</v>
      </c>
      <c r="G42" s="525"/>
      <c r="H42" s="525"/>
      <c r="I42" s="525"/>
      <c r="J42" s="525"/>
      <c r="K42" s="525"/>
      <c r="L42" s="525"/>
    </row>
    <row r="43" spans="2:12" x14ac:dyDescent="0.2">
      <c r="B43" s="966" t="s">
        <v>422</v>
      </c>
      <c r="C43" s="966"/>
      <c r="D43" s="43">
        <v>2105</v>
      </c>
      <c r="E43" s="522">
        <f t="shared" si="1"/>
        <v>0</v>
      </c>
      <c r="F43" s="522">
        <f t="shared" si="2"/>
        <v>0</v>
      </c>
      <c r="G43" s="525"/>
      <c r="H43" s="525"/>
      <c r="I43" s="525"/>
      <c r="J43" s="525"/>
      <c r="K43" s="525"/>
      <c r="L43" s="525"/>
    </row>
    <row r="44" spans="2:12" x14ac:dyDescent="0.2">
      <c r="B44" s="970" t="s">
        <v>423</v>
      </c>
      <c r="C44" s="970"/>
      <c r="D44" s="43">
        <v>2200</v>
      </c>
      <c r="E44" s="522">
        <f t="shared" si="1"/>
        <v>0</v>
      </c>
      <c r="F44" s="522">
        <f t="shared" si="2"/>
        <v>0</v>
      </c>
      <c r="G44" s="526">
        <f>SUM(G45:G50)</f>
        <v>0</v>
      </c>
      <c r="H44" s="526">
        <f t="shared" ref="H44:L44" si="6">SUM(H45:H50)</f>
        <v>0</v>
      </c>
      <c r="I44" s="526">
        <f t="shared" si="6"/>
        <v>0</v>
      </c>
      <c r="J44" s="526">
        <f t="shared" si="6"/>
        <v>0</v>
      </c>
      <c r="K44" s="526">
        <f t="shared" si="6"/>
        <v>0</v>
      </c>
      <c r="L44" s="526">
        <f t="shared" si="6"/>
        <v>0</v>
      </c>
    </row>
    <row r="45" spans="2:12" ht="27.75" customHeight="1" x14ac:dyDescent="0.2">
      <c r="B45" s="966" t="s">
        <v>424</v>
      </c>
      <c r="C45" s="966"/>
      <c r="D45" s="43">
        <v>2201</v>
      </c>
      <c r="E45" s="522">
        <f t="shared" si="1"/>
        <v>0</v>
      </c>
      <c r="F45" s="522">
        <f t="shared" si="2"/>
        <v>0</v>
      </c>
      <c r="G45" s="525"/>
      <c r="H45" s="525"/>
      <c r="I45" s="525"/>
      <c r="J45" s="525"/>
      <c r="K45" s="525"/>
      <c r="L45" s="525"/>
    </row>
    <row r="46" spans="2:12" x14ac:dyDescent="0.2">
      <c r="B46" s="966" t="s">
        <v>425</v>
      </c>
      <c r="C46" s="966"/>
      <c r="D46" s="43">
        <v>2202</v>
      </c>
      <c r="E46" s="522">
        <f t="shared" si="1"/>
        <v>0</v>
      </c>
      <c r="F46" s="522">
        <f t="shared" si="2"/>
        <v>0</v>
      </c>
      <c r="G46" s="525"/>
      <c r="H46" s="525"/>
      <c r="I46" s="525"/>
      <c r="J46" s="525"/>
      <c r="K46" s="525"/>
      <c r="L46" s="525"/>
    </row>
    <row r="47" spans="2:12" x14ac:dyDescent="0.2">
      <c r="B47" s="966" t="s">
        <v>426</v>
      </c>
      <c r="C47" s="966"/>
      <c r="D47" s="43">
        <v>2203</v>
      </c>
      <c r="E47" s="522">
        <f t="shared" si="1"/>
        <v>0</v>
      </c>
      <c r="F47" s="522">
        <f t="shared" si="2"/>
        <v>0</v>
      </c>
      <c r="G47" s="525"/>
      <c r="H47" s="525"/>
      <c r="I47" s="525"/>
      <c r="J47" s="525"/>
      <c r="K47" s="525"/>
      <c r="L47" s="525"/>
    </row>
    <row r="48" spans="2:12" x14ac:dyDescent="0.2">
      <c r="B48" s="966" t="s">
        <v>427</v>
      </c>
      <c r="C48" s="966"/>
      <c r="D48" s="43">
        <v>2204</v>
      </c>
      <c r="E48" s="522">
        <f t="shared" si="1"/>
        <v>0</v>
      </c>
      <c r="F48" s="522">
        <f t="shared" si="2"/>
        <v>0</v>
      </c>
      <c r="G48" s="525"/>
      <c r="H48" s="525"/>
      <c r="I48" s="525"/>
      <c r="J48" s="525"/>
      <c r="K48" s="525"/>
      <c r="L48" s="525"/>
    </row>
    <row r="49" spans="2:14" x14ac:dyDescent="0.2">
      <c r="B49" s="966" t="s">
        <v>428</v>
      </c>
      <c r="C49" s="966"/>
      <c r="D49" s="43">
        <v>2205</v>
      </c>
      <c r="E49" s="522">
        <f t="shared" si="1"/>
        <v>0</v>
      </c>
      <c r="F49" s="522">
        <f t="shared" si="2"/>
        <v>0</v>
      </c>
      <c r="G49" s="525"/>
      <c r="H49" s="525"/>
      <c r="I49" s="525"/>
      <c r="J49" s="525"/>
      <c r="K49" s="525"/>
      <c r="L49" s="525"/>
    </row>
    <row r="50" spans="2:14" ht="12.75" customHeight="1" x14ac:dyDescent="0.2">
      <c r="B50" s="966" t="s">
        <v>429</v>
      </c>
      <c r="C50" s="966"/>
      <c r="D50" s="43">
        <v>2206</v>
      </c>
      <c r="E50" s="522">
        <f t="shared" si="1"/>
        <v>0</v>
      </c>
      <c r="F50" s="522">
        <f t="shared" si="2"/>
        <v>0</v>
      </c>
      <c r="G50" s="525"/>
      <c r="H50" s="525"/>
      <c r="I50" s="525"/>
      <c r="J50" s="525"/>
      <c r="K50" s="525"/>
      <c r="L50" s="525"/>
    </row>
    <row r="51" spans="2:14" x14ac:dyDescent="0.2">
      <c r="B51" s="973" t="s">
        <v>430</v>
      </c>
      <c r="C51" s="973"/>
      <c r="D51" s="289">
        <v>3000</v>
      </c>
      <c r="E51" s="522">
        <f t="shared" si="1"/>
        <v>0</v>
      </c>
      <c r="F51" s="522">
        <f t="shared" si="2"/>
        <v>0</v>
      </c>
      <c r="G51" s="527">
        <f>SUM(G52:G60)</f>
        <v>0</v>
      </c>
      <c r="H51" s="527">
        <f t="shared" ref="H51:L51" si="7">SUM(H52:H60)</f>
        <v>0</v>
      </c>
      <c r="I51" s="527">
        <f t="shared" si="7"/>
        <v>0</v>
      </c>
      <c r="J51" s="527">
        <f t="shared" si="7"/>
        <v>0</v>
      </c>
      <c r="K51" s="527">
        <f t="shared" si="7"/>
        <v>0</v>
      </c>
      <c r="L51" s="527">
        <f t="shared" si="7"/>
        <v>0</v>
      </c>
    </row>
    <row r="52" spans="2:14" x14ac:dyDescent="0.2">
      <c r="B52" s="970" t="s">
        <v>431</v>
      </c>
      <c r="C52" s="970"/>
      <c r="D52" s="43">
        <v>3100</v>
      </c>
      <c r="E52" s="522">
        <f t="shared" si="1"/>
        <v>0</v>
      </c>
      <c r="F52" s="522">
        <f t="shared" si="2"/>
        <v>0</v>
      </c>
      <c r="G52" s="528"/>
      <c r="H52" s="528"/>
      <c r="I52" s="528"/>
      <c r="J52" s="528"/>
      <c r="K52" s="528"/>
      <c r="L52" s="528"/>
    </row>
    <row r="53" spans="2:14" x14ac:dyDescent="0.2">
      <c r="B53" s="970" t="s">
        <v>432</v>
      </c>
      <c r="C53" s="970"/>
      <c r="D53" s="43">
        <v>3200</v>
      </c>
      <c r="E53" s="522">
        <f t="shared" si="1"/>
        <v>0</v>
      </c>
      <c r="F53" s="522">
        <f t="shared" si="2"/>
        <v>0</v>
      </c>
      <c r="G53" s="528"/>
      <c r="H53" s="528"/>
      <c r="I53" s="528"/>
      <c r="J53" s="528"/>
      <c r="K53" s="528"/>
      <c r="L53" s="528"/>
    </row>
    <row r="54" spans="2:14" x14ac:dyDescent="0.2">
      <c r="B54" s="970" t="s">
        <v>433</v>
      </c>
      <c r="C54" s="970"/>
      <c r="D54" s="43">
        <v>3300</v>
      </c>
      <c r="E54" s="522">
        <f t="shared" si="1"/>
        <v>0</v>
      </c>
      <c r="F54" s="522">
        <f t="shared" si="2"/>
        <v>0</v>
      </c>
      <c r="G54" s="528"/>
      <c r="H54" s="528"/>
      <c r="I54" s="528"/>
      <c r="J54" s="528"/>
      <c r="K54" s="528"/>
      <c r="L54" s="528"/>
    </row>
    <row r="55" spans="2:14" x14ac:dyDescent="0.2">
      <c r="B55" s="970" t="s">
        <v>434</v>
      </c>
      <c r="C55" s="970"/>
      <c r="D55" s="43">
        <v>3400</v>
      </c>
      <c r="E55" s="522">
        <f t="shared" si="1"/>
        <v>0</v>
      </c>
      <c r="F55" s="522">
        <f t="shared" si="2"/>
        <v>0</v>
      </c>
      <c r="G55" s="528"/>
      <c r="H55" s="528"/>
      <c r="I55" s="528"/>
      <c r="J55" s="528"/>
      <c r="K55" s="528"/>
      <c r="L55" s="528"/>
    </row>
    <row r="56" spans="2:14" x14ac:dyDescent="0.2">
      <c r="B56" s="970" t="s">
        <v>435</v>
      </c>
      <c r="C56" s="970"/>
      <c r="D56" s="43">
        <v>3500</v>
      </c>
      <c r="E56" s="522">
        <f t="shared" si="1"/>
        <v>0</v>
      </c>
      <c r="F56" s="522">
        <f t="shared" si="2"/>
        <v>0</v>
      </c>
      <c r="G56" s="528"/>
      <c r="H56" s="528"/>
      <c r="I56" s="528"/>
      <c r="J56" s="528"/>
      <c r="K56" s="528"/>
      <c r="L56" s="528"/>
    </row>
    <row r="57" spans="2:14" x14ac:dyDescent="0.2">
      <c r="B57" s="970" t="s">
        <v>436</v>
      </c>
      <c r="C57" s="970"/>
      <c r="D57" s="43">
        <v>3600</v>
      </c>
      <c r="E57" s="522">
        <f t="shared" si="1"/>
        <v>0</v>
      </c>
      <c r="F57" s="522">
        <f t="shared" si="2"/>
        <v>0</v>
      </c>
      <c r="G57" s="528"/>
      <c r="H57" s="528"/>
      <c r="I57" s="528"/>
      <c r="J57" s="528"/>
      <c r="K57" s="528"/>
      <c r="L57" s="528"/>
    </row>
    <row r="58" spans="2:14" x14ac:dyDescent="0.2">
      <c r="B58" s="970" t="s">
        <v>437</v>
      </c>
      <c r="C58" s="970"/>
      <c r="D58" s="43">
        <v>3700</v>
      </c>
      <c r="E58" s="522">
        <f t="shared" si="1"/>
        <v>0</v>
      </c>
      <c r="F58" s="522">
        <f t="shared" si="2"/>
        <v>0</v>
      </c>
      <c r="G58" s="528"/>
      <c r="H58" s="528"/>
      <c r="I58" s="528"/>
      <c r="J58" s="528"/>
      <c r="K58" s="528"/>
      <c r="L58" s="528"/>
    </row>
    <row r="59" spans="2:14" ht="14.25" customHeight="1" x14ac:dyDescent="0.2">
      <c r="B59" s="970" t="s">
        <v>438</v>
      </c>
      <c r="C59" s="970"/>
      <c r="D59" s="43">
        <v>3800</v>
      </c>
      <c r="E59" s="522">
        <f t="shared" si="1"/>
        <v>0</v>
      </c>
      <c r="F59" s="522">
        <f t="shared" si="2"/>
        <v>0</v>
      </c>
      <c r="G59" s="528"/>
      <c r="H59" s="528"/>
      <c r="I59" s="528"/>
      <c r="J59" s="528"/>
      <c r="K59" s="528"/>
      <c r="L59" s="528"/>
    </row>
    <row r="60" spans="2:14" ht="40.5" customHeight="1" x14ac:dyDescent="0.2">
      <c r="B60" s="970" t="s">
        <v>439</v>
      </c>
      <c r="C60" s="970"/>
      <c r="D60" s="43">
        <v>3900</v>
      </c>
      <c r="E60" s="522">
        <f t="shared" si="1"/>
        <v>0</v>
      </c>
      <c r="F60" s="522">
        <f t="shared" si="2"/>
        <v>0</v>
      </c>
      <c r="G60" s="528"/>
      <c r="H60" s="528"/>
      <c r="I60" s="528"/>
      <c r="J60" s="528"/>
      <c r="K60" s="528"/>
      <c r="L60" s="528"/>
    </row>
    <row r="61" spans="2:14" x14ac:dyDescent="0.2">
      <c r="B61" s="691" t="s">
        <v>150</v>
      </c>
      <c r="C61" s="691"/>
      <c r="D61" s="516">
        <v>9000</v>
      </c>
      <c r="E61" s="522">
        <f t="shared" si="1"/>
        <v>0</v>
      </c>
      <c r="F61" s="522">
        <f t="shared" si="2"/>
        <v>0</v>
      </c>
      <c r="G61" s="520">
        <f>G18+G37+G51</f>
        <v>0</v>
      </c>
      <c r="H61" s="520">
        <f t="shared" ref="H61:L61" si="8">H18+H37+H51</f>
        <v>0</v>
      </c>
      <c r="I61" s="520">
        <f t="shared" si="8"/>
        <v>0</v>
      </c>
      <c r="J61" s="520">
        <f t="shared" si="8"/>
        <v>0</v>
      </c>
      <c r="K61" s="520">
        <f t="shared" si="8"/>
        <v>0</v>
      </c>
      <c r="L61" s="520">
        <f t="shared" si="8"/>
        <v>0</v>
      </c>
    </row>
    <row r="62" spans="2:14" x14ac:dyDescent="0.2">
      <c r="B62" s="200"/>
      <c r="C62" s="200"/>
    </row>
    <row r="63" spans="2:14" ht="18.75" customHeight="1" x14ac:dyDescent="0.2">
      <c r="B63" s="974" t="s">
        <v>440</v>
      </c>
      <c r="C63" s="974"/>
      <c r="D63" s="974"/>
      <c r="E63" s="974"/>
      <c r="F63" s="974"/>
      <c r="G63" s="974"/>
      <c r="H63" s="974"/>
      <c r="I63" s="974"/>
      <c r="J63" s="974"/>
      <c r="K63" s="974"/>
      <c r="L63" s="974"/>
      <c r="M63" s="201"/>
      <c r="N63" s="201"/>
    </row>
    <row r="67" spans="2:5" x14ac:dyDescent="0.2">
      <c r="B67" s="672"/>
      <c r="C67" s="672"/>
      <c r="D67" s="672"/>
      <c r="E67" s="672"/>
    </row>
  </sheetData>
  <mergeCells count="64">
    <mergeCell ref="B63:L63"/>
    <mergeCell ref="B67:E67"/>
    <mergeCell ref="B56:C56"/>
    <mergeCell ref="B57:C57"/>
    <mergeCell ref="B58:C58"/>
    <mergeCell ref="B59:C59"/>
    <mergeCell ref="B60:C60"/>
    <mergeCell ref="B61:C61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B41:C41"/>
    <mergeCell ref="B42:C42"/>
    <mergeCell ref="B26:C26"/>
    <mergeCell ref="B27:C27"/>
    <mergeCell ref="B28:C28"/>
    <mergeCell ref="B29:C29"/>
    <mergeCell ref="B30:C30"/>
    <mergeCell ref="B1:L1"/>
    <mergeCell ref="B7:B8"/>
    <mergeCell ref="K7:K8"/>
    <mergeCell ref="B11:L11"/>
    <mergeCell ref="B13:C16"/>
    <mergeCell ref="D13:D16"/>
    <mergeCell ref="E13:L13"/>
    <mergeCell ref="E14:F15"/>
    <mergeCell ref="G14:L14"/>
    <mergeCell ref="G15:H15"/>
    <mergeCell ref="I15:J15"/>
    <mergeCell ref="K15:L15"/>
    <mergeCell ref="C6:J6"/>
    <mergeCell ref="C8:J8"/>
    <mergeCell ref="C9:J9"/>
    <mergeCell ref="L5:M5"/>
    <mergeCell ref="B24:C24"/>
    <mergeCell ref="B25:C25"/>
    <mergeCell ref="B18:C18"/>
    <mergeCell ref="B19:C19"/>
    <mergeCell ref="B20:C20"/>
    <mergeCell ref="B21:C21"/>
    <mergeCell ref="L6:M6"/>
    <mergeCell ref="L9:M9"/>
    <mergeCell ref="B17:C17"/>
    <mergeCell ref="B22:C22"/>
    <mergeCell ref="B23:C23"/>
  </mergeCells>
  <pageMargins left="0.7" right="0.7" top="0.75" bottom="0.75" header="0.3" footer="0.3"/>
  <pageSetup paperSize="9" scale="63" fitToHeight="0" orientation="landscape" r:id="rId1"/>
  <rowBreaks count="1" manualBreakCount="1">
    <brk id="3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499984740745262"/>
    <pageSetUpPr fitToPage="1"/>
  </sheetPr>
  <dimension ref="B1:L58"/>
  <sheetViews>
    <sheetView view="pageBreakPreview" zoomScale="60" zoomScaleNormal="100" workbookViewId="0">
      <selection activeCell="F51" sqref="F51"/>
    </sheetView>
  </sheetViews>
  <sheetFormatPr defaultColWidth="9.140625" defaultRowHeight="12.75" x14ac:dyDescent="0.2"/>
  <cols>
    <col min="1" max="1" width="0.7109375" style="31" customWidth="1"/>
    <col min="2" max="2" width="45" style="189" customWidth="1"/>
    <col min="3" max="3" width="6.7109375" style="75" customWidth="1"/>
    <col min="4" max="4" width="7.85546875" style="75" customWidth="1"/>
    <col min="5" max="5" width="17.42578125" style="75" customWidth="1"/>
    <col min="6" max="6" width="17" style="75" customWidth="1"/>
    <col min="7" max="7" width="17.42578125" style="75" customWidth="1"/>
    <col min="8" max="8" width="11.140625" style="75" customWidth="1"/>
    <col min="9" max="9" width="18.7109375" style="75" customWidth="1"/>
    <col min="10" max="10" width="17.42578125" style="75" customWidth="1"/>
    <col min="11" max="11" width="19.42578125" style="75" customWidth="1"/>
    <col min="12" max="12" width="17.42578125" style="75" customWidth="1"/>
    <col min="13" max="16384" width="9.140625" style="31"/>
  </cols>
  <sheetData>
    <row r="1" spans="2:12" x14ac:dyDescent="0.2">
      <c r="B1" s="961" t="s">
        <v>441</v>
      </c>
      <c r="C1" s="961"/>
      <c r="D1" s="961"/>
      <c r="E1" s="961"/>
      <c r="F1" s="961"/>
      <c r="G1" s="961"/>
      <c r="H1" s="961"/>
      <c r="I1" s="961"/>
      <c r="J1" s="961"/>
      <c r="K1" s="961"/>
      <c r="L1" s="961"/>
    </row>
    <row r="2" spans="2:12" ht="13.5" customHeight="1" x14ac:dyDescent="0.2"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</row>
    <row r="3" spans="2:12" ht="15" customHeight="1" x14ac:dyDescent="0.2">
      <c r="B3" s="758" t="s">
        <v>44</v>
      </c>
      <c r="C3" s="930" t="s">
        <v>2</v>
      </c>
      <c r="D3" s="976" t="s">
        <v>250</v>
      </c>
      <c r="E3" s="977"/>
      <c r="F3" s="977"/>
      <c r="G3" s="978"/>
      <c r="H3" s="976" t="s">
        <v>260</v>
      </c>
      <c r="I3" s="977"/>
      <c r="J3" s="977"/>
      <c r="K3" s="977"/>
      <c r="L3" s="977"/>
    </row>
    <row r="4" spans="2:12" ht="15" customHeight="1" x14ac:dyDescent="0.2">
      <c r="B4" s="758"/>
      <c r="C4" s="930"/>
      <c r="D4" s="979"/>
      <c r="E4" s="980"/>
      <c r="F4" s="980"/>
      <c r="G4" s="981"/>
      <c r="H4" s="979"/>
      <c r="I4" s="980"/>
      <c r="J4" s="980"/>
      <c r="K4" s="980"/>
      <c r="L4" s="980"/>
    </row>
    <row r="5" spans="2:12" ht="12.75" customHeight="1" x14ac:dyDescent="0.2">
      <c r="B5" s="758"/>
      <c r="C5" s="930"/>
      <c r="D5" s="982" t="s">
        <v>1</v>
      </c>
      <c r="E5" s="822" t="s">
        <v>78</v>
      </c>
      <c r="F5" s="985"/>
      <c r="G5" s="986"/>
      <c r="H5" s="822" t="s">
        <v>1</v>
      </c>
      <c r="I5" s="987" t="s">
        <v>78</v>
      </c>
      <c r="J5" s="988"/>
      <c r="K5" s="988"/>
      <c r="L5" s="988"/>
    </row>
    <row r="6" spans="2:12" ht="28.5" customHeight="1" x14ac:dyDescent="0.2">
      <c r="B6" s="758"/>
      <c r="C6" s="930"/>
      <c r="D6" s="983"/>
      <c r="E6" s="822" t="s">
        <v>246</v>
      </c>
      <c r="F6" s="822" t="s">
        <v>245</v>
      </c>
      <c r="G6" s="977" t="s">
        <v>281</v>
      </c>
      <c r="H6" s="985"/>
      <c r="I6" s="982" t="s">
        <v>442</v>
      </c>
      <c r="J6" s="822" t="s">
        <v>443</v>
      </c>
      <c r="K6" s="822" t="s">
        <v>444</v>
      </c>
      <c r="L6" s="823" t="s">
        <v>445</v>
      </c>
    </row>
    <row r="7" spans="2:12" ht="26.25" customHeight="1" x14ac:dyDescent="0.2">
      <c r="B7" s="758"/>
      <c r="C7" s="930"/>
      <c r="D7" s="984"/>
      <c r="E7" s="989"/>
      <c r="F7" s="989"/>
      <c r="G7" s="990"/>
      <c r="H7" s="985"/>
      <c r="I7" s="991"/>
      <c r="J7" s="822"/>
      <c r="K7" s="822"/>
      <c r="L7" s="823"/>
    </row>
    <row r="8" spans="2:12" x14ac:dyDescent="0.2">
      <c r="B8" s="202">
        <v>1</v>
      </c>
      <c r="C8" s="196">
        <v>2</v>
      </c>
      <c r="D8" s="196">
        <v>3</v>
      </c>
      <c r="E8" s="196">
        <v>4</v>
      </c>
      <c r="F8" s="196">
        <v>5</v>
      </c>
      <c r="G8" s="196">
        <v>6</v>
      </c>
      <c r="H8" s="196">
        <v>7</v>
      </c>
      <c r="I8" s="196">
        <v>8</v>
      </c>
      <c r="J8" s="196">
        <v>9</v>
      </c>
      <c r="K8" s="196">
        <v>10</v>
      </c>
      <c r="L8" s="197">
        <v>11</v>
      </c>
    </row>
    <row r="9" spans="2:12" x14ac:dyDescent="0.2">
      <c r="B9" s="203" t="s">
        <v>398</v>
      </c>
      <c r="C9" s="516">
        <v>1000</v>
      </c>
      <c r="D9" s="532">
        <f>SUM(E9:G9)</f>
        <v>0</v>
      </c>
      <c r="E9" s="532">
        <f>E10+E19+E20+E21+E22+E23+E24+E25+E26</f>
        <v>0</v>
      </c>
      <c r="F9" s="532">
        <f t="shared" ref="F9:G9" si="0">F10+F19+F20+F21+F22+F23+F24+F25+F26</f>
        <v>0</v>
      </c>
      <c r="G9" s="532">
        <f t="shared" si="0"/>
        <v>0</v>
      </c>
      <c r="H9" s="532">
        <f>SUM(I9:L9)</f>
        <v>0</v>
      </c>
      <c r="I9" s="532">
        <f t="shared" ref="I9" si="1">I10+I19+I20+I21+I22+I23+I24+I25+I26</f>
        <v>0</v>
      </c>
      <c r="J9" s="532">
        <f t="shared" ref="J9" si="2">J10+J19+J20+J21+J22+J23+J24+J25+J26</f>
        <v>0</v>
      </c>
      <c r="K9" s="532">
        <f t="shared" ref="K9" si="3">K10+K19+K20+K21+K22+K23+K24+K25+K26</f>
        <v>0</v>
      </c>
      <c r="L9" s="532">
        <f t="shared" ref="L9" si="4">L10+L19+L20+L21+L22+L23+L24+L25+L26</f>
        <v>0</v>
      </c>
    </row>
    <row r="10" spans="2:12" ht="25.5" x14ac:dyDescent="0.2">
      <c r="B10" s="181" t="s">
        <v>399</v>
      </c>
      <c r="C10" s="195">
        <v>1100</v>
      </c>
      <c r="D10" s="532">
        <f t="shared" ref="D10:D52" si="5">SUM(E10:G10)</f>
        <v>0</v>
      </c>
      <c r="E10" s="533">
        <f>SUM(E11:E18)</f>
        <v>0</v>
      </c>
      <c r="F10" s="533">
        <f t="shared" ref="F10:I10" si="6">SUM(F11:F18)</f>
        <v>0</v>
      </c>
      <c r="G10" s="533">
        <f t="shared" si="6"/>
        <v>0</v>
      </c>
      <c r="H10" s="532">
        <f t="shared" ref="H10:H52" si="7">SUM(I10:L10)</f>
        <v>0</v>
      </c>
      <c r="I10" s="533">
        <f t="shared" si="6"/>
        <v>0</v>
      </c>
      <c r="J10" s="533">
        <f t="shared" ref="J10" si="8">SUM(J11:J18)</f>
        <v>0</v>
      </c>
      <c r="K10" s="533">
        <f t="shared" ref="K10" si="9">SUM(K11:K18)</f>
        <v>0</v>
      </c>
      <c r="L10" s="533">
        <f t="shared" ref="L10" si="10">SUM(L11:L18)</f>
        <v>0</v>
      </c>
    </row>
    <row r="11" spans="2:12" ht="40.5" customHeight="1" x14ac:dyDescent="0.2">
      <c r="B11" s="179" t="s">
        <v>400</v>
      </c>
      <c r="C11" s="195">
        <v>1101</v>
      </c>
      <c r="D11" s="532">
        <f t="shared" si="5"/>
        <v>0</v>
      </c>
      <c r="E11" s="530"/>
      <c r="F11" s="530"/>
      <c r="G11" s="530"/>
      <c r="H11" s="532">
        <f t="shared" si="7"/>
        <v>0</v>
      </c>
      <c r="I11" s="530"/>
      <c r="J11" s="530"/>
      <c r="K11" s="531"/>
      <c r="L11" s="531"/>
    </row>
    <row r="12" spans="2:12" ht="25.5" x14ac:dyDescent="0.2">
      <c r="B12" s="179" t="s">
        <v>401</v>
      </c>
      <c r="C12" s="195">
        <v>1102</v>
      </c>
      <c r="D12" s="532">
        <f t="shared" si="5"/>
        <v>0</v>
      </c>
      <c r="E12" s="530"/>
      <c r="F12" s="530"/>
      <c r="G12" s="530"/>
      <c r="H12" s="532">
        <f t="shared" si="7"/>
        <v>0</v>
      </c>
      <c r="I12" s="530"/>
      <c r="J12" s="530"/>
      <c r="K12" s="530"/>
      <c r="L12" s="530"/>
    </row>
    <row r="13" spans="2:12" ht="38.25" x14ac:dyDescent="0.2">
      <c r="B13" s="179" t="s">
        <v>446</v>
      </c>
      <c r="C13" s="195">
        <v>1103</v>
      </c>
      <c r="D13" s="532">
        <f t="shared" si="5"/>
        <v>0</v>
      </c>
      <c r="E13" s="530"/>
      <c r="F13" s="530"/>
      <c r="G13" s="530"/>
      <c r="H13" s="532">
        <f t="shared" si="7"/>
        <v>0</v>
      </c>
      <c r="I13" s="530"/>
      <c r="J13" s="530"/>
      <c r="K13" s="530"/>
      <c r="L13" s="530"/>
    </row>
    <row r="14" spans="2:12" ht="38.25" x14ac:dyDescent="0.2">
      <c r="B14" s="179" t="s">
        <v>403</v>
      </c>
      <c r="C14" s="195">
        <v>1104</v>
      </c>
      <c r="D14" s="532">
        <f t="shared" si="5"/>
        <v>0</v>
      </c>
      <c r="E14" s="530"/>
      <c r="F14" s="530"/>
      <c r="G14" s="530"/>
      <c r="H14" s="532">
        <f t="shared" si="7"/>
        <v>0</v>
      </c>
      <c r="I14" s="530"/>
      <c r="J14" s="530"/>
      <c r="K14" s="530"/>
      <c r="L14" s="530"/>
    </row>
    <row r="15" spans="2:12" ht="38.25" x14ac:dyDescent="0.2">
      <c r="B15" s="179" t="s">
        <v>404</v>
      </c>
      <c r="C15" s="195">
        <v>1105</v>
      </c>
      <c r="D15" s="532">
        <f t="shared" si="5"/>
        <v>0</v>
      </c>
      <c r="E15" s="530"/>
      <c r="F15" s="530"/>
      <c r="G15" s="530"/>
      <c r="H15" s="532">
        <f t="shared" si="7"/>
        <v>0</v>
      </c>
      <c r="I15" s="530"/>
      <c r="J15" s="530"/>
      <c r="K15" s="530"/>
      <c r="L15" s="530"/>
    </row>
    <row r="16" spans="2:12" ht="38.25" x14ac:dyDescent="0.2">
      <c r="B16" s="179" t="s">
        <v>405</v>
      </c>
      <c r="C16" s="195">
        <v>1106</v>
      </c>
      <c r="D16" s="532">
        <f t="shared" si="5"/>
        <v>0</v>
      </c>
      <c r="E16" s="530"/>
      <c r="F16" s="530"/>
      <c r="G16" s="530"/>
      <c r="H16" s="532">
        <f t="shared" si="7"/>
        <v>0</v>
      </c>
      <c r="I16" s="530"/>
      <c r="J16" s="530"/>
      <c r="K16" s="530"/>
      <c r="L16" s="530"/>
    </row>
    <row r="17" spans="2:12" ht="25.5" x14ac:dyDescent="0.2">
      <c r="B17" s="179" t="s">
        <v>406</v>
      </c>
      <c r="C17" s="195">
        <v>1107</v>
      </c>
      <c r="D17" s="532">
        <f t="shared" si="5"/>
        <v>0</v>
      </c>
      <c r="E17" s="530"/>
      <c r="F17" s="530"/>
      <c r="G17" s="530"/>
      <c r="H17" s="532">
        <f t="shared" si="7"/>
        <v>0</v>
      </c>
      <c r="I17" s="530"/>
      <c r="J17" s="530"/>
      <c r="K17" s="530"/>
      <c r="L17" s="530"/>
    </row>
    <row r="18" spans="2:12" ht="13.5" customHeight="1" x14ac:dyDescent="0.2">
      <c r="B18" s="179" t="s">
        <v>407</v>
      </c>
      <c r="C18" s="195">
        <v>1108</v>
      </c>
      <c r="D18" s="532">
        <f t="shared" si="5"/>
        <v>0</v>
      </c>
      <c r="E18" s="530"/>
      <c r="F18" s="530"/>
      <c r="G18" s="530"/>
      <c r="H18" s="532">
        <f t="shared" si="7"/>
        <v>0</v>
      </c>
      <c r="I18" s="530"/>
      <c r="J18" s="530"/>
      <c r="K18" s="530"/>
      <c r="L18" s="530"/>
    </row>
    <row r="19" spans="2:12" x14ac:dyDescent="0.2">
      <c r="B19" s="182" t="s">
        <v>408</v>
      </c>
      <c r="C19" s="195">
        <v>1200</v>
      </c>
      <c r="D19" s="532">
        <f t="shared" si="5"/>
        <v>0</v>
      </c>
      <c r="E19" s="530"/>
      <c r="F19" s="530"/>
      <c r="G19" s="530"/>
      <c r="H19" s="532">
        <f t="shared" si="7"/>
        <v>0</v>
      </c>
      <c r="I19" s="530"/>
      <c r="J19" s="530"/>
      <c r="K19" s="530"/>
      <c r="L19" s="530"/>
    </row>
    <row r="20" spans="2:12" x14ac:dyDescent="0.2">
      <c r="B20" s="182" t="s">
        <v>409</v>
      </c>
      <c r="C20" s="195">
        <v>1300</v>
      </c>
      <c r="D20" s="532">
        <f t="shared" si="5"/>
        <v>0</v>
      </c>
      <c r="E20" s="530"/>
      <c r="F20" s="530"/>
      <c r="G20" s="530"/>
      <c r="H20" s="532">
        <f t="shared" si="7"/>
        <v>0</v>
      </c>
      <c r="I20" s="530"/>
      <c r="J20" s="530"/>
      <c r="K20" s="530"/>
      <c r="L20" s="530"/>
    </row>
    <row r="21" spans="2:12" ht="51" customHeight="1" x14ac:dyDescent="0.2">
      <c r="B21" s="182" t="s">
        <v>410</v>
      </c>
      <c r="C21" s="195">
        <v>1400</v>
      </c>
      <c r="D21" s="532">
        <f t="shared" si="5"/>
        <v>0</v>
      </c>
      <c r="E21" s="530"/>
      <c r="F21" s="530"/>
      <c r="G21" s="530"/>
      <c r="H21" s="532">
        <f t="shared" si="7"/>
        <v>0</v>
      </c>
      <c r="I21" s="530"/>
      <c r="J21" s="530"/>
      <c r="K21" s="530"/>
      <c r="L21" s="530"/>
    </row>
    <row r="22" spans="2:12" x14ac:dyDescent="0.2">
      <c r="B22" s="182" t="s">
        <v>411</v>
      </c>
      <c r="C22" s="195">
        <v>1500</v>
      </c>
      <c r="D22" s="532">
        <f t="shared" si="5"/>
        <v>0</v>
      </c>
      <c r="E22" s="530"/>
      <c r="F22" s="530"/>
      <c r="G22" s="530"/>
      <c r="H22" s="532">
        <f t="shared" si="7"/>
        <v>0</v>
      </c>
      <c r="I22" s="530"/>
      <c r="J22" s="530"/>
      <c r="K22" s="530"/>
      <c r="L22" s="530"/>
    </row>
    <row r="23" spans="2:12" x14ac:dyDescent="0.2">
      <c r="B23" s="182" t="s">
        <v>412</v>
      </c>
      <c r="C23" s="195">
        <v>1600</v>
      </c>
      <c r="D23" s="532">
        <f t="shared" si="5"/>
        <v>0</v>
      </c>
      <c r="E23" s="530"/>
      <c r="F23" s="530"/>
      <c r="G23" s="530"/>
      <c r="H23" s="532">
        <f t="shared" si="7"/>
        <v>0</v>
      </c>
      <c r="I23" s="530"/>
      <c r="J23" s="530"/>
      <c r="K23" s="530"/>
      <c r="L23" s="530"/>
    </row>
    <row r="24" spans="2:12" x14ac:dyDescent="0.2">
      <c r="B24" s="182" t="s">
        <v>413</v>
      </c>
      <c r="C24" s="195">
        <v>1700</v>
      </c>
      <c r="D24" s="532">
        <f t="shared" si="5"/>
        <v>0</v>
      </c>
      <c r="E24" s="530"/>
      <c r="F24" s="530"/>
      <c r="G24" s="530"/>
      <c r="H24" s="532">
        <f t="shared" si="7"/>
        <v>0</v>
      </c>
      <c r="I24" s="530"/>
      <c r="J24" s="530"/>
      <c r="K24" s="530"/>
      <c r="L24" s="530"/>
    </row>
    <row r="25" spans="2:12" ht="25.5" x14ac:dyDescent="0.2">
      <c r="B25" s="182" t="s">
        <v>414</v>
      </c>
      <c r="C25" s="195">
        <v>1800</v>
      </c>
      <c r="D25" s="532">
        <f t="shared" si="5"/>
        <v>0</v>
      </c>
      <c r="E25" s="530"/>
      <c r="F25" s="530"/>
      <c r="G25" s="530"/>
      <c r="H25" s="532">
        <f t="shared" si="7"/>
        <v>0</v>
      </c>
      <c r="I25" s="530"/>
      <c r="J25" s="530"/>
      <c r="K25" s="530"/>
      <c r="L25" s="530"/>
    </row>
    <row r="26" spans="2:12" x14ac:dyDescent="0.2">
      <c r="B26" s="204" t="s">
        <v>415</v>
      </c>
      <c r="C26" s="195">
        <v>1900</v>
      </c>
      <c r="D26" s="532">
        <f t="shared" si="5"/>
        <v>0</v>
      </c>
      <c r="E26" s="530"/>
      <c r="F26" s="530"/>
      <c r="G26" s="530"/>
      <c r="H26" s="532">
        <f t="shared" si="7"/>
        <v>0</v>
      </c>
      <c r="I26" s="530"/>
      <c r="J26" s="530"/>
      <c r="K26" s="530"/>
      <c r="L26" s="530"/>
    </row>
    <row r="27" spans="2:12" ht="3" customHeight="1" x14ac:dyDescent="0.2">
      <c r="B27" s="204"/>
      <c r="C27" s="195"/>
      <c r="D27" s="532">
        <f t="shared" si="5"/>
        <v>0</v>
      </c>
      <c r="E27" s="530"/>
      <c r="F27" s="530"/>
      <c r="G27" s="530"/>
      <c r="H27" s="532">
        <f t="shared" si="7"/>
        <v>0</v>
      </c>
      <c r="I27" s="530"/>
      <c r="J27" s="530"/>
      <c r="K27" s="530"/>
      <c r="L27" s="530"/>
    </row>
    <row r="28" spans="2:12" x14ac:dyDescent="0.2">
      <c r="B28" s="222" t="s">
        <v>416</v>
      </c>
      <c r="C28" s="516">
        <v>2000</v>
      </c>
      <c r="D28" s="532">
        <f t="shared" si="5"/>
        <v>0</v>
      </c>
      <c r="E28" s="534">
        <f>E29+E35</f>
        <v>0</v>
      </c>
      <c r="F28" s="534">
        <f t="shared" ref="F28:G28" si="11">F29+F35</f>
        <v>0</v>
      </c>
      <c r="G28" s="534">
        <f t="shared" si="11"/>
        <v>0</v>
      </c>
      <c r="H28" s="532">
        <f t="shared" si="7"/>
        <v>0</v>
      </c>
      <c r="I28" s="534">
        <f t="shared" ref="I28" si="12">I29+I35</f>
        <v>0</v>
      </c>
      <c r="J28" s="534">
        <f t="shared" ref="J28" si="13">J29+J35</f>
        <v>0</v>
      </c>
      <c r="K28" s="534">
        <f t="shared" ref="K28" si="14">K29+K35</f>
        <v>0</v>
      </c>
      <c r="L28" s="534">
        <f t="shared" ref="L28" si="15">L29+L35</f>
        <v>0</v>
      </c>
    </row>
    <row r="29" spans="2:12" x14ac:dyDescent="0.2">
      <c r="B29" s="182" t="s">
        <v>417</v>
      </c>
      <c r="C29" s="43">
        <v>2100</v>
      </c>
      <c r="D29" s="532">
        <f t="shared" si="5"/>
        <v>0</v>
      </c>
      <c r="E29" s="533">
        <f>SUM(E30:E34)</f>
        <v>0</v>
      </c>
      <c r="F29" s="533">
        <f t="shared" ref="F29:G29" si="16">SUM(F30:F34)</f>
        <v>0</v>
      </c>
      <c r="G29" s="533">
        <f t="shared" si="16"/>
        <v>0</v>
      </c>
      <c r="H29" s="532">
        <f t="shared" si="7"/>
        <v>0</v>
      </c>
      <c r="I29" s="533">
        <f t="shared" ref="I29" si="17">SUM(I30:I34)</f>
        <v>0</v>
      </c>
      <c r="J29" s="533">
        <f t="shared" ref="J29" si="18">SUM(J30:J34)</f>
        <v>0</v>
      </c>
      <c r="K29" s="533">
        <f t="shared" ref="K29" si="19">SUM(K30:K34)</f>
        <v>0</v>
      </c>
      <c r="L29" s="533">
        <f t="shared" ref="L29" si="20">SUM(L30:L34)</f>
        <v>0</v>
      </c>
    </row>
    <row r="30" spans="2:12" ht="27.75" customHeight="1" x14ac:dyDescent="0.2">
      <c r="B30" s="182" t="s">
        <v>418</v>
      </c>
      <c r="C30" s="43">
        <v>2101</v>
      </c>
      <c r="D30" s="532">
        <f t="shared" si="5"/>
        <v>0</v>
      </c>
      <c r="E30" s="530"/>
      <c r="F30" s="530"/>
      <c r="G30" s="530"/>
      <c r="H30" s="532">
        <f t="shared" si="7"/>
        <v>0</v>
      </c>
      <c r="I30" s="530"/>
      <c r="J30" s="530"/>
      <c r="K30" s="530"/>
      <c r="L30" s="530"/>
    </row>
    <row r="31" spans="2:12" x14ac:dyDescent="0.2">
      <c r="B31" s="179" t="s">
        <v>419</v>
      </c>
      <c r="C31" s="43">
        <v>2102</v>
      </c>
      <c r="D31" s="532">
        <f t="shared" si="5"/>
        <v>0</v>
      </c>
      <c r="E31" s="530"/>
      <c r="F31" s="530"/>
      <c r="G31" s="530"/>
      <c r="H31" s="532">
        <f t="shared" si="7"/>
        <v>0</v>
      </c>
      <c r="I31" s="530"/>
      <c r="J31" s="530"/>
      <c r="K31" s="530"/>
      <c r="L31" s="530"/>
    </row>
    <row r="32" spans="2:12" x14ac:dyDescent="0.2">
      <c r="B32" s="179" t="s">
        <v>420</v>
      </c>
      <c r="C32" s="43">
        <v>2103</v>
      </c>
      <c r="D32" s="532">
        <f t="shared" si="5"/>
        <v>0</v>
      </c>
      <c r="E32" s="530"/>
      <c r="F32" s="530"/>
      <c r="G32" s="530"/>
      <c r="H32" s="532">
        <f t="shared" si="7"/>
        <v>0</v>
      </c>
      <c r="I32" s="530"/>
      <c r="J32" s="530"/>
      <c r="K32" s="530"/>
      <c r="L32" s="530"/>
    </row>
    <row r="33" spans="2:12" x14ac:dyDescent="0.2">
      <c r="B33" s="179" t="s">
        <v>421</v>
      </c>
      <c r="C33" s="43">
        <v>2104</v>
      </c>
      <c r="D33" s="532">
        <f t="shared" si="5"/>
        <v>0</v>
      </c>
      <c r="E33" s="530"/>
      <c r="F33" s="530"/>
      <c r="G33" s="530"/>
      <c r="H33" s="532">
        <f t="shared" si="7"/>
        <v>0</v>
      </c>
      <c r="I33" s="530"/>
      <c r="J33" s="530"/>
      <c r="K33" s="530"/>
      <c r="L33" s="530"/>
    </row>
    <row r="34" spans="2:12" x14ac:dyDescent="0.2">
      <c r="B34" s="179" t="s">
        <v>422</v>
      </c>
      <c r="C34" s="43">
        <v>2105</v>
      </c>
      <c r="D34" s="532">
        <f t="shared" si="5"/>
        <v>0</v>
      </c>
      <c r="E34" s="530"/>
      <c r="F34" s="530"/>
      <c r="G34" s="530"/>
      <c r="H34" s="532">
        <f t="shared" si="7"/>
        <v>0</v>
      </c>
      <c r="I34" s="530"/>
      <c r="J34" s="530"/>
      <c r="K34" s="530"/>
      <c r="L34" s="530"/>
    </row>
    <row r="35" spans="2:12" x14ac:dyDescent="0.2">
      <c r="B35" s="182" t="s">
        <v>423</v>
      </c>
      <c r="C35" s="43">
        <v>2200</v>
      </c>
      <c r="D35" s="532">
        <f t="shared" si="5"/>
        <v>0</v>
      </c>
      <c r="E35" s="533">
        <f>SUM(E36:E41)</f>
        <v>0</v>
      </c>
      <c r="F35" s="533">
        <f t="shared" ref="F35:G35" si="21">SUM(F36:F41)</f>
        <v>0</v>
      </c>
      <c r="G35" s="533">
        <f t="shared" si="21"/>
        <v>0</v>
      </c>
      <c r="H35" s="532">
        <f t="shared" si="7"/>
        <v>0</v>
      </c>
      <c r="I35" s="533">
        <f t="shared" ref="I35" si="22">SUM(I36:I41)</f>
        <v>0</v>
      </c>
      <c r="J35" s="533">
        <f t="shared" ref="J35" si="23">SUM(J36:J41)</f>
        <v>0</v>
      </c>
      <c r="K35" s="533">
        <f t="shared" ref="K35" si="24">SUM(K36:K41)</f>
        <v>0</v>
      </c>
      <c r="L35" s="533">
        <f t="shared" ref="L35" si="25">SUM(L36:L41)</f>
        <v>0</v>
      </c>
    </row>
    <row r="36" spans="2:12" ht="26.25" customHeight="1" x14ac:dyDescent="0.2">
      <c r="B36" s="179" t="s">
        <v>424</v>
      </c>
      <c r="C36" s="43">
        <v>2201</v>
      </c>
      <c r="D36" s="532">
        <f t="shared" si="5"/>
        <v>0</v>
      </c>
      <c r="E36" s="530"/>
      <c r="F36" s="530"/>
      <c r="G36" s="530"/>
      <c r="H36" s="532">
        <f t="shared" si="7"/>
        <v>0</v>
      </c>
      <c r="I36" s="530"/>
      <c r="J36" s="530"/>
      <c r="K36" s="530"/>
      <c r="L36" s="530"/>
    </row>
    <row r="37" spans="2:12" x14ac:dyDescent="0.2">
      <c r="B37" s="179" t="s">
        <v>425</v>
      </c>
      <c r="C37" s="43">
        <v>2202</v>
      </c>
      <c r="D37" s="532">
        <f t="shared" si="5"/>
        <v>0</v>
      </c>
      <c r="E37" s="530"/>
      <c r="F37" s="530"/>
      <c r="G37" s="530"/>
      <c r="H37" s="532">
        <f t="shared" si="7"/>
        <v>0</v>
      </c>
      <c r="I37" s="530"/>
      <c r="J37" s="530"/>
      <c r="K37" s="530"/>
      <c r="L37" s="530"/>
    </row>
    <row r="38" spans="2:12" x14ac:dyDescent="0.2">
      <c r="B38" s="179" t="s">
        <v>426</v>
      </c>
      <c r="C38" s="43">
        <v>2203</v>
      </c>
      <c r="D38" s="532">
        <f t="shared" si="5"/>
        <v>0</v>
      </c>
      <c r="E38" s="530"/>
      <c r="F38" s="530"/>
      <c r="G38" s="530"/>
      <c r="H38" s="532">
        <f t="shared" si="7"/>
        <v>0</v>
      </c>
      <c r="I38" s="530"/>
      <c r="J38" s="530"/>
      <c r="K38" s="530"/>
      <c r="L38" s="530"/>
    </row>
    <row r="39" spans="2:12" x14ac:dyDescent="0.2">
      <c r="B39" s="179" t="s">
        <v>427</v>
      </c>
      <c r="C39" s="43">
        <v>2204</v>
      </c>
      <c r="D39" s="532">
        <f t="shared" si="5"/>
        <v>0</v>
      </c>
      <c r="E39" s="530"/>
      <c r="F39" s="530"/>
      <c r="G39" s="530"/>
      <c r="H39" s="532">
        <f t="shared" si="7"/>
        <v>0</v>
      </c>
      <c r="I39" s="530"/>
      <c r="J39" s="530"/>
      <c r="K39" s="530"/>
      <c r="L39" s="530"/>
    </row>
    <row r="40" spans="2:12" x14ac:dyDescent="0.2">
      <c r="B40" s="179" t="s">
        <v>428</v>
      </c>
      <c r="C40" s="43">
        <v>2205</v>
      </c>
      <c r="D40" s="532">
        <f t="shared" si="5"/>
        <v>0</v>
      </c>
      <c r="E40" s="530"/>
      <c r="F40" s="530"/>
      <c r="G40" s="530"/>
      <c r="H40" s="532">
        <f t="shared" si="7"/>
        <v>0</v>
      </c>
      <c r="I40" s="530"/>
      <c r="J40" s="530"/>
      <c r="K40" s="530"/>
      <c r="L40" s="530"/>
    </row>
    <row r="41" spans="2:12" ht="25.5" x14ac:dyDescent="0.2">
      <c r="B41" s="179" t="s">
        <v>429</v>
      </c>
      <c r="C41" s="43">
        <v>2206</v>
      </c>
      <c r="D41" s="532">
        <f t="shared" si="5"/>
        <v>0</v>
      </c>
      <c r="E41" s="530"/>
      <c r="F41" s="530"/>
      <c r="G41" s="530"/>
      <c r="H41" s="532">
        <f t="shared" si="7"/>
        <v>0</v>
      </c>
      <c r="I41" s="530"/>
      <c r="J41" s="530"/>
      <c r="K41" s="530"/>
      <c r="L41" s="530"/>
    </row>
    <row r="42" spans="2:12" x14ac:dyDescent="0.2">
      <c r="B42" s="205" t="s">
        <v>430</v>
      </c>
      <c r="C42" s="289">
        <v>3000</v>
      </c>
      <c r="D42" s="532">
        <f>SUM(E42:G42)</f>
        <v>0</v>
      </c>
      <c r="E42" s="534">
        <f>SUM(E43:E51)</f>
        <v>0</v>
      </c>
      <c r="F42" s="534">
        <f t="shared" ref="F42:G42" si="26">SUM(F43:F51)</f>
        <v>0</v>
      </c>
      <c r="G42" s="534">
        <f t="shared" si="26"/>
        <v>0</v>
      </c>
      <c r="H42" s="532">
        <f t="shared" si="7"/>
        <v>0</v>
      </c>
      <c r="I42" s="534">
        <f t="shared" ref="I42" si="27">SUM(I43:I51)</f>
        <v>0</v>
      </c>
      <c r="J42" s="534">
        <f t="shared" ref="J42" si="28">SUM(J43:J51)</f>
        <v>0</v>
      </c>
      <c r="K42" s="534">
        <f t="shared" ref="K42" si="29">SUM(K43:K51)</f>
        <v>0</v>
      </c>
      <c r="L42" s="534">
        <f t="shared" ref="L42" si="30">SUM(L43:L51)</f>
        <v>0</v>
      </c>
    </row>
    <row r="43" spans="2:12" x14ac:dyDescent="0.2">
      <c r="B43" s="182" t="s">
        <v>431</v>
      </c>
      <c r="C43" s="43">
        <v>3100</v>
      </c>
      <c r="D43" s="532">
        <f t="shared" si="5"/>
        <v>0</v>
      </c>
      <c r="E43" s="530"/>
      <c r="F43" s="530"/>
      <c r="G43" s="530"/>
      <c r="H43" s="532">
        <f t="shared" si="7"/>
        <v>0</v>
      </c>
      <c r="I43" s="530"/>
      <c r="J43" s="530"/>
      <c r="K43" s="530"/>
      <c r="L43" s="530"/>
    </row>
    <row r="44" spans="2:12" x14ac:dyDescent="0.2">
      <c r="B44" s="182" t="s">
        <v>432</v>
      </c>
      <c r="C44" s="43">
        <v>3200</v>
      </c>
      <c r="D44" s="532">
        <f t="shared" si="5"/>
        <v>0</v>
      </c>
      <c r="E44" s="530"/>
      <c r="F44" s="530"/>
      <c r="G44" s="530"/>
      <c r="H44" s="532">
        <f t="shared" si="7"/>
        <v>0</v>
      </c>
      <c r="I44" s="530"/>
      <c r="J44" s="530"/>
      <c r="K44" s="530"/>
      <c r="L44" s="530"/>
    </row>
    <row r="45" spans="2:12" x14ac:dyDescent="0.2">
      <c r="B45" s="182" t="s">
        <v>433</v>
      </c>
      <c r="C45" s="43">
        <v>3300</v>
      </c>
      <c r="D45" s="532">
        <f t="shared" si="5"/>
        <v>0</v>
      </c>
      <c r="E45" s="530"/>
      <c r="F45" s="530"/>
      <c r="G45" s="530"/>
      <c r="H45" s="532">
        <f t="shared" si="7"/>
        <v>0</v>
      </c>
      <c r="I45" s="530"/>
      <c r="J45" s="530"/>
      <c r="K45" s="530"/>
      <c r="L45" s="530"/>
    </row>
    <row r="46" spans="2:12" x14ac:dyDescent="0.2">
      <c r="B46" s="182" t="s">
        <v>434</v>
      </c>
      <c r="C46" s="43">
        <v>3400</v>
      </c>
      <c r="D46" s="532">
        <f t="shared" si="5"/>
        <v>0</v>
      </c>
      <c r="E46" s="530"/>
      <c r="F46" s="530"/>
      <c r="G46" s="530"/>
      <c r="H46" s="532">
        <f t="shared" si="7"/>
        <v>0</v>
      </c>
      <c r="I46" s="530"/>
      <c r="J46" s="530"/>
      <c r="K46" s="530"/>
      <c r="L46" s="530"/>
    </row>
    <row r="47" spans="2:12" x14ac:dyDescent="0.2">
      <c r="B47" s="182" t="s">
        <v>435</v>
      </c>
      <c r="C47" s="43">
        <v>3500</v>
      </c>
      <c r="D47" s="532">
        <f t="shared" si="5"/>
        <v>0</v>
      </c>
      <c r="E47" s="530"/>
      <c r="F47" s="530"/>
      <c r="G47" s="530"/>
      <c r="H47" s="532">
        <f t="shared" si="7"/>
        <v>0</v>
      </c>
      <c r="I47" s="530"/>
      <c r="J47" s="530"/>
      <c r="K47" s="530"/>
      <c r="L47" s="530"/>
    </row>
    <row r="48" spans="2:12" x14ac:dyDescent="0.2">
      <c r="B48" s="182" t="s">
        <v>436</v>
      </c>
      <c r="C48" s="43">
        <v>3600</v>
      </c>
      <c r="D48" s="532">
        <f t="shared" si="5"/>
        <v>0</v>
      </c>
      <c r="E48" s="530"/>
      <c r="F48" s="530"/>
      <c r="G48" s="530"/>
      <c r="H48" s="532">
        <f t="shared" si="7"/>
        <v>0</v>
      </c>
      <c r="I48" s="530"/>
      <c r="J48" s="530"/>
      <c r="K48" s="530"/>
      <c r="L48" s="530"/>
    </row>
    <row r="49" spans="2:12" x14ac:dyDescent="0.2">
      <c r="B49" s="182" t="s">
        <v>437</v>
      </c>
      <c r="C49" s="43">
        <v>3700</v>
      </c>
      <c r="D49" s="532">
        <f t="shared" si="5"/>
        <v>0</v>
      </c>
      <c r="E49" s="530"/>
      <c r="F49" s="530"/>
      <c r="G49" s="530"/>
      <c r="H49" s="532">
        <f t="shared" si="7"/>
        <v>0</v>
      </c>
      <c r="I49" s="530"/>
      <c r="J49" s="530"/>
      <c r="K49" s="530"/>
      <c r="L49" s="530"/>
    </row>
    <row r="50" spans="2:12" x14ac:dyDescent="0.2">
      <c r="B50" s="182" t="s">
        <v>438</v>
      </c>
      <c r="C50" s="43">
        <v>3800</v>
      </c>
      <c r="D50" s="532">
        <f t="shared" si="5"/>
        <v>0</v>
      </c>
      <c r="E50" s="530"/>
      <c r="F50" s="530"/>
      <c r="G50" s="530"/>
      <c r="H50" s="532">
        <f t="shared" si="7"/>
        <v>0</v>
      </c>
      <c r="I50" s="530"/>
      <c r="J50" s="530"/>
      <c r="K50" s="530"/>
      <c r="L50" s="530"/>
    </row>
    <row r="51" spans="2:12" ht="38.25" x14ac:dyDescent="0.2">
      <c r="B51" s="182" t="s">
        <v>439</v>
      </c>
      <c r="C51" s="43">
        <v>3900</v>
      </c>
      <c r="D51" s="532">
        <f t="shared" si="5"/>
        <v>0</v>
      </c>
      <c r="E51" s="530"/>
      <c r="F51" s="530"/>
      <c r="G51" s="530"/>
      <c r="H51" s="532">
        <f t="shared" si="7"/>
        <v>0</v>
      </c>
      <c r="I51" s="530"/>
      <c r="J51" s="530"/>
      <c r="K51" s="530"/>
      <c r="L51" s="530"/>
    </row>
    <row r="52" spans="2:12" x14ac:dyDescent="0.2">
      <c r="B52" s="51" t="s">
        <v>150</v>
      </c>
      <c r="C52" s="516">
        <v>9000</v>
      </c>
      <c r="D52" s="532">
        <f t="shared" si="5"/>
        <v>0</v>
      </c>
      <c r="E52" s="529">
        <f>E9+E28+E42</f>
        <v>0</v>
      </c>
      <c r="F52" s="529">
        <f t="shared" ref="F52:L52" si="31">F9+F28+F42</f>
        <v>0</v>
      </c>
      <c r="G52" s="529">
        <f t="shared" si="31"/>
        <v>0</v>
      </c>
      <c r="H52" s="532">
        <f t="shared" si="7"/>
        <v>0</v>
      </c>
      <c r="I52" s="529">
        <f t="shared" si="31"/>
        <v>0</v>
      </c>
      <c r="J52" s="529">
        <f t="shared" si="31"/>
        <v>0</v>
      </c>
      <c r="K52" s="529">
        <f t="shared" si="31"/>
        <v>0</v>
      </c>
      <c r="L52" s="529">
        <f t="shared" si="31"/>
        <v>0</v>
      </c>
    </row>
    <row r="53" spans="2:12" x14ac:dyDescent="0.2">
      <c r="B53" s="200"/>
    </row>
    <row r="54" spans="2:12" ht="15.75" customHeight="1" x14ac:dyDescent="0.2">
      <c r="B54" s="693" t="s">
        <v>447</v>
      </c>
      <c r="C54" s="693"/>
      <c r="D54" s="693"/>
      <c r="E54" s="693"/>
      <c r="F54" s="693"/>
      <c r="G54" s="693"/>
      <c r="H54" s="693"/>
      <c r="I54" s="693"/>
      <c r="J54" s="693"/>
      <c r="K54" s="693"/>
      <c r="L54" s="693"/>
    </row>
    <row r="58" spans="2:12" x14ac:dyDescent="0.2">
      <c r="B58" s="206"/>
    </row>
  </sheetData>
  <mergeCells count="17">
    <mergeCell ref="B54:L54"/>
    <mergeCell ref="E6:E7"/>
    <mergeCell ref="F6:F7"/>
    <mergeCell ref="G6:G7"/>
    <mergeCell ref="I6:I7"/>
    <mergeCell ref="J6:J7"/>
    <mergeCell ref="K6:K7"/>
    <mergeCell ref="B1:L2"/>
    <mergeCell ref="B3:B7"/>
    <mergeCell ref="C3:C7"/>
    <mergeCell ref="D3:G4"/>
    <mergeCell ref="H3:L4"/>
    <mergeCell ref="D5:D7"/>
    <mergeCell ref="E5:G5"/>
    <mergeCell ref="H5:H7"/>
    <mergeCell ref="I5:L5"/>
    <mergeCell ref="L6:L7"/>
  </mergeCells>
  <pageMargins left="0.7" right="0.7" top="0.75" bottom="0.75" header="0.3" footer="0.3"/>
  <pageSetup paperSize="9" scale="6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-0.499984740745262"/>
    <pageSetUpPr fitToPage="1"/>
  </sheetPr>
  <dimension ref="B1:AA53"/>
  <sheetViews>
    <sheetView view="pageBreakPreview" zoomScale="85" zoomScaleNormal="100" zoomScaleSheetLayoutView="85" workbookViewId="0">
      <selection activeCell="P11" sqref="P11"/>
    </sheetView>
  </sheetViews>
  <sheetFormatPr defaultColWidth="9.140625" defaultRowHeight="12.75" x14ac:dyDescent="0.2"/>
  <cols>
    <col min="1" max="1" width="0.7109375" style="31" customWidth="1"/>
    <col min="2" max="2" width="25.85546875" style="189" customWidth="1"/>
    <col min="3" max="3" width="5.7109375" style="75" customWidth="1"/>
    <col min="4" max="27" width="8.140625" style="75" customWidth="1"/>
    <col min="28" max="16384" width="9.140625" style="31"/>
  </cols>
  <sheetData>
    <row r="1" spans="2:27" x14ac:dyDescent="0.2">
      <c r="B1" s="992" t="s">
        <v>448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992"/>
      <c r="R1" s="992"/>
      <c r="S1" s="992"/>
      <c r="T1" s="992"/>
      <c r="U1" s="992"/>
      <c r="V1" s="992"/>
      <c r="W1" s="992"/>
      <c r="X1" s="992"/>
      <c r="Y1" s="992"/>
      <c r="Z1" s="992"/>
      <c r="AA1" s="992"/>
    </row>
    <row r="2" spans="2:27" ht="13.5" customHeight="1" x14ac:dyDescent="0.2"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</row>
    <row r="3" spans="2:27" ht="17.25" customHeight="1" x14ac:dyDescent="0.2">
      <c r="B3" s="994" t="s">
        <v>44</v>
      </c>
      <c r="C3" s="995" t="s">
        <v>2</v>
      </c>
      <c r="D3" s="996" t="s">
        <v>449</v>
      </c>
      <c r="E3" s="997"/>
      <c r="F3" s="997"/>
      <c r="G3" s="997"/>
      <c r="H3" s="997"/>
      <c r="I3" s="997"/>
      <c r="J3" s="997"/>
      <c r="K3" s="998"/>
      <c r="L3" s="1002" t="s">
        <v>450</v>
      </c>
      <c r="M3" s="1003"/>
      <c r="N3" s="1003"/>
      <c r="O3" s="1003"/>
      <c r="P3" s="1003"/>
      <c r="Q3" s="1003"/>
      <c r="R3" s="1003"/>
      <c r="S3" s="1003"/>
      <c r="T3" s="1003"/>
      <c r="U3" s="1003"/>
      <c r="V3" s="1003"/>
      <c r="W3" s="1003"/>
      <c r="X3" s="1003"/>
      <c r="Y3" s="1003"/>
      <c r="Z3" s="1003"/>
      <c r="AA3" s="1003"/>
    </row>
    <row r="4" spans="2:27" ht="17.25" customHeight="1" x14ac:dyDescent="0.2">
      <c r="B4" s="994"/>
      <c r="C4" s="995"/>
      <c r="D4" s="999"/>
      <c r="E4" s="1000"/>
      <c r="F4" s="1000"/>
      <c r="G4" s="1000"/>
      <c r="H4" s="1000"/>
      <c r="I4" s="1000"/>
      <c r="J4" s="1000"/>
      <c r="K4" s="1001"/>
      <c r="L4" s="1002" t="s">
        <v>451</v>
      </c>
      <c r="M4" s="1003"/>
      <c r="N4" s="1003"/>
      <c r="O4" s="1003"/>
      <c r="P4" s="1003"/>
      <c r="Q4" s="1003"/>
      <c r="R4" s="1003"/>
      <c r="S4" s="994"/>
      <c r="T4" s="995" t="s">
        <v>452</v>
      </c>
      <c r="U4" s="995"/>
      <c r="V4" s="995"/>
      <c r="W4" s="995"/>
      <c r="X4" s="995"/>
      <c r="Y4" s="995"/>
      <c r="Z4" s="995"/>
      <c r="AA4" s="1002"/>
    </row>
    <row r="5" spans="2:27" ht="12.75" customHeight="1" x14ac:dyDescent="0.2">
      <c r="B5" s="994"/>
      <c r="C5" s="995"/>
      <c r="D5" s="996" t="s">
        <v>1</v>
      </c>
      <c r="E5" s="998"/>
      <c r="F5" s="1004" t="s">
        <v>78</v>
      </c>
      <c r="G5" s="1005"/>
      <c r="H5" s="1005"/>
      <c r="I5" s="1005"/>
      <c r="J5" s="1005"/>
      <c r="K5" s="1006"/>
      <c r="L5" s="996" t="s">
        <v>1</v>
      </c>
      <c r="M5" s="998"/>
      <c r="N5" s="1004" t="s">
        <v>78</v>
      </c>
      <c r="O5" s="1005"/>
      <c r="P5" s="1005"/>
      <c r="Q5" s="1005"/>
      <c r="R5" s="1005"/>
      <c r="S5" s="1006"/>
      <c r="T5" s="996" t="s">
        <v>1</v>
      </c>
      <c r="U5" s="998"/>
      <c r="V5" s="1004" t="s">
        <v>78</v>
      </c>
      <c r="W5" s="1005"/>
      <c r="X5" s="1005"/>
      <c r="Y5" s="1005"/>
      <c r="Z5" s="1005"/>
      <c r="AA5" s="1005"/>
    </row>
    <row r="6" spans="2:27" ht="39" customHeight="1" x14ac:dyDescent="0.2">
      <c r="B6" s="994"/>
      <c r="C6" s="995"/>
      <c r="D6" s="999"/>
      <c r="E6" s="1001"/>
      <c r="F6" s="995" t="s">
        <v>453</v>
      </c>
      <c r="G6" s="995"/>
      <c r="H6" s="995" t="s">
        <v>454</v>
      </c>
      <c r="I6" s="995"/>
      <c r="J6" s="995" t="s">
        <v>455</v>
      </c>
      <c r="K6" s="995"/>
      <c r="L6" s="999"/>
      <c r="M6" s="1001"/>
      <c r="N6" s="995" t="s">
        <v>453</v>
      </c>
      <c r="O6" s="995"/>
      <c r="P6" s="995" t="s">
        <v>454</v>
      </c>
      <c r="Q6" s="995"/>
      <c r="R6" s="995" t="s">
        <v>455</v>
      </c>
      <c r="S6" s="995"/>
      <c r="T6" s="999"/>
      <c r="U6" s="1001"/>
      <c r="V6" s="995" t="s">
        <v>453</v>
      </c>
      <c r="W6" s="995"/>
      <c r="X6" s="995" t="s">
        <v>454</v>
      </c>
      <c r="Y6" s="995"/>
      <c r="Z6" s="995" t="s">
        <v>455</v>
      </c>
      <c r="AA6" s="1002"/>
    </row>
    <row r="7" spans="2:27" ht="38.25" customHeight="1" x14ac:dyDescent="0.2">
      <c r="B7" s="994"/>
      <c r="C7" s="995"/>
      <c r="D7" s="207" t="s">
        <v>396</v>
      </c>
      <c r="E7" s="207" t="s">
        <v>397</v>
      </c>
      <c r="F7" s="207" t="s">
        <v>396</v>
      </c>
      <c r="G7" s="207" t="s">
        <v>397</v>
      </c>
      <c r="H7" s="207" t="s">
        <v>396</v>
      </c>
      <c r="I7" s="207" t="s">
        <v>397</v>
      </c>
      <c r="J7" s="207" t="s">
        <v>396</v>
      </c>
      <c r="K7" s="207" t="s">
        <v>397</v>
      </c>
      <c r="L7" s="207" t="s">
        <v>396</v>
      </c>
      <c r="M7" s="207" t="s">
        <v>397</v>
      </c>
      <c r="N7" s="207" t="s">
        <v>396</v>
      </c>
      <c r="O7" s="207" t="s">
        <v>397</v>
      </c>
      <c r="P7" s="207" t="s">
        <v>396</v>
      </c>
      <c r="Q7" s="207" t="s">
        <v>397</v>
      </c>
      <c r="R7" s="207" t="s">
        <v>396</v>
      </c>
      <c r="S7" s="207" t="s">
        <v>397</v>
      </c>
      <c r="T7" s="207" t="s">
        <v>396</v>
      </c>
      <c r="U7" s="207" t="s">
        <v>397</v>
      </c>
      <c r="V7" s="207" t="s">
        <v>396</v>
      </c>
      <c r="W7" s="207" t="s">
        <v>397</v>
      </c>
      <c r="X7" s="207" t="s">
        <v>396</v>
      </c>
      <c r="Y7" s="207" t="s">
        <v>397</v>
      </c>
      <c r="Z7" s="207" t="s">
        <v>396</v>
      </c>
      <c r="AA7" s="208" t="s">
        <v>397</v>
      </c>
    </row>
    <row r="8" spans="2:27" x14ac:dyDescent="0.2">
      <c r="B8" s="202">
        <v>1</v>
      </c>
      <c r="C8" s="196">
        <v>2</v>
      </c>
      <c r="D8" s="209">
        <v>3</v>
      </c>
      <c r="E8" s="196">
        <v>4</v>
      </c>
      <c r="F8" s="196">
        <v>5</v>
      </c>
      <c r="G8" s="196">
        <v>6</v>
      </c>
      <c r="H8" s="196">
        <v>7</v>
      </c>
      <c r="I8" s="196">
        <v>8</v>
      </c>
      <c r="J8" s="196">
        <v>9</v>
      </c>
      <c r="K8" s="196">
        <v>10</v>
      </c>
      <c r="L8" s="210">
        <v>11</v>
      </c>
      <c r="M8" s="210">
        <v>12</v>
      </c>
      <c r="N8" s="210">
        <f t="shared" ref="N8:AA8" si="0">M8+1</f>
        <v>13</v>
      </c>
      <c r="O8" s="210">
        <f t="shared" si="0"/>
        <v>14</v>
      </c>
      <c r="P8" s="210">
        <f t="shared" si="0"/>
        <v>15</v>
      </c>
      <c r="Q8" s="210">
        <f t="shared" si="0"/>
        <v>16</v>
      </c>
      <c r="R8" s="210">
        <f t="shared" si="0"/>
        <v>17</v>
      </c>
      <c r="S8" s="210">
        <f t="shared" si="0"/>
        <v>18</v>
      </c>
      <c r="T8" s="210">
        <f t="shared" si="0"/>
        <v>19</v>
      </c>
      <c r="U8" s="210">
        <f t="shared" si="0"/>
        <v>20</v>
      </c>
      <c r="V8" s="210">
        <f t="shared" si="0"/>
        <v>21</v>
      </c>
      <c r="W8" s="210">
        <f t="shared" si="0"/>
        <v>22</v>
      </c>
      <c r="X8" s="210">
        <f t="shared" si="0"/>
        <v>23</v>
      </c>
      <c r="Y8" s="210">
        <f t="shared" si="0"/>
        <v>24</v>
      </c>
      <c r="Z8" s="210">
        <f t="shared" si="0"/>
        <v>25</v>
      </c>
      <c r="AA8" s="211">
        <f t="shared" si="0"/>
        <v>26</v>
      </c>
    </row>
    <row r="9" spans="2:27" ht="21.75" x14ac:dyDescent="0.2">
      <c r="B9" s="212" t="s">
        <v>398</v>
      </c>
      <c r="C9" s="537">
        <v>1000</v>
      </c>
      <c r="D9" s="532">
        <f>F9+H9+J9</f>
        <v>0</v>
      </c>
      <c r="E9" s="532">
        <f>G9+I9+K9</f>
        <v>0</v>
      </c>
      <c r="F9" s="532">
        <f>F10+F19+F20+F21+F22+F23+F24+F25+F26</f>
        <v>0</v>
      </c>
      <c r="G9" s="532">
        <f t="shared" ref="G9:K9" si="1">G10+G19+G20+G21+G22+G23+G24+G25+G26</f>
        <v>0</v>
      </c>
      <c r="H9" s="532">
        <f t="shared" si="1"/>
        <v>0</v>
      </c>
      <c r="I9" s="532">
        <f t="shared" si="1"/>
        <v>0</v>
      </c>
      <c r="J9" s="532">
        <f t="shared" si="1"/>
        <v>0</v>
      </c>
      <c r="K9" s="532">
        <f t="shared" si="1"/>
        <v>0</v>
      </c>
      <c r="L9" s="532">
        <f>N9+P9+R9</f>
        <v>0</v>
      </c>
      <c r="M9" s="532">
        <f>O9+Q9+S9</f>
        <v>0</v>
      </c>
      <c r="N9" s="532">
        <f t="shared" ref="N9" si="2">N10+N19+N20+N21+N22+N23+N24+N25+N26</f>
        <v>0</v>
      </c>
      <c r="O9" s="532">
        <f t="shared" ref="O9" si="3">O10+O19+O20+O21+O22+O23+O24+O25+O26</f>
        <v>0</v>
      </c>
      <c r="P9" s="532">
        <f t="shared" ref="P9" si="4">P10+P19+P20+P21+P22+P23+P24+P25+P26</f>
        <v>0</v>
      </c>
      <c r="Q9" s="532">
        <f t="shared" ref="Q9" si="5">Q10+Q19+Q20+Q21+Q22+Q23+Q24+Q25+Q26</f>
        <v>0</v>
      </c>
      <c r="R9" s="532">
        <f t="shared" ref="R9" si="6">R10+R19+R20+R21+R22+R23+R24+R25+R26</f>
        <v>0</v>
      </c>
      <c r="S9" s="532">
        <f t="shared" ref="S9" si="7">S10+S19+S20+S21+S22+S23+S24+S25+S26</f>
        <v>0</v>
      </c>
      <c r="T9" s="532">
        <f>V9+X9+Z9</f>
        <v>0</v>
      </c>
      <c r="U9" s="532">
        <f>W9+Y9+AA9</f>
        <v>0</v>
      </c>
      <c r="V9" s="532">
        <f t="shared" ref="V9" si="8">V10+V19+V20+V21+V22+V23+V24+V25+V26</f>
        <v>0</v>
      </c>
      <c r="W9" s="532">
        <f t="shared" ref="W9" si="9">W10+W19+W20+W21+W22+W23+W24+W25+W26</f>
        <v>0</v>
      </c>
      <c r="X9" s="532">
        <f t="shared" ref="X9" si="10">X10+X19+X20+X21+X22+X23+X24+X25+X26</f>
        <v>0</v>
      </c>
      <c r="Y9" s="532">
        <f t="shared" ref="Y9" si="11">Y10+Y19+Y20+Y21+Y22+Y23+Y24+Y25+Y26</f>
        <v>0</v>
      </c>
      <c r="Z9" s="532">
        <f t="shared" ref="Z9" si="12">Z10+Z19+Z20+Z21+Z22+Z23+Z24+Z25+Z26</f>
        <v>0</v>
      </c>
      <c r="AA9" s="532">
        <f t="shared" ref="AA9" si="13">AA10+AA19+AA20+AA21+AA22+AA23+AA24+AA25+AA26</f>
        <v>0</v>
      </c>
    </row>
    <row r="10" spans="2:27" ht="33.75" x14ac:dyDescent="0.2">
      <c r="B10" s="213" t="s">
        <v>399</v>
      </c>
      <c r="C10" s="536">
        <v>1100</v>
      </c>
      <c r="D10" s="532">
        <f t="shared" ref="D10:D51" si="14">F10+H10+J10</f>
        <v>0</v>
      </c>
      <c r="E10" s="532">
        <f t="shared" ref="E10:E51" si="15">G10+I10+K10</f>
        <v>0</v>
      </c>
      <c r="F10" s="533">
        <f>SUM(F11:F18)</f>
        <v>0</v>
      </c>
      <c r="G10" s="533">
        <f t="shared" ref="G10:K10" si="16">SUM(G11:G18)</f>
        <v>0</v>
      </c>
      <c r="H10" s="533">
        <f t="shared" si="16"/>
        <v>0</v>
      </c>
      <c r="I10" s="533">
        <f t="shared" si="16"/>
        <v>0</v>
      </c>
      <c r="J10" s="533">
        <f t="shared" si="16"/>
        <v>0</v>
      </c>
      <c r="K10" s="533">
        <f t="shared" si="16"/>
        <v>0</v>
      </c>
      <c r="L10" s="532">
        <f t="shared" ref="L10:L51" si="17">N10+P10+R10</f>
        <v>0</v>
      </c>
      <c r="M10" s="532">
        <f t="shared" ref="M10:M51" si="18">O10+Q10+S10</f>
        <v>0</v>
      </c>
      <c r="N10" s="533">
        <f t="shared" ref="N10" si="19">SUM(N11:N18)</f>
        <v>0</v>
      </c>
      <c r="O10" s="533">
        <f t="shared" ref="O10" si="20">SUM(O11:O18)</f>
        <v>0</v>
      </c>
      <c r="P10" s="533">
        <f t="shared" ref="P10" si="21">SUM(P11:P18)</f>
        <v>0</v>
      </c>
      <c r="Q10" s="533">
        <f t="shared" ref="Q10" si="22">SUM(Q11:Q18)</f>
        <v>0</v>
      </c>
      <c r="R10" s="533">
        <f t="shared" ref="R10" si="23">SUM(R11:R18)</f>
        <v>0</v>
      </c>
      <c r="S10" s="533">
        <f t="shared" ref="S10" si="24">SUM(S11:S18)</f>
        <v>0</v>
      </c>
      <c r="T10" s="532">
        <f t="shared" ref="T10:T51" si="25">V10+X10+Z10</f>
        <v>0</v>
      </c>
      <c r="U10" s="532">
        <f t="shared" ref="U10:U51" si="26">W10+Y10+AA10</f>
        <v>0</v>
      </c>
      <c r="V10" s="533">
        <f t="shared" ref="V10" si="27">SUM(V11:V18)</f>
        <v>0</v>
      </c>
      <c r="W10" s="533">
        <f t="shared" ref="W10" si="28">SUM(W11:W18)</f>
        <v>0</v>
      </c>
      <c r="X10" s="533">
        <f t="shared" ref="X10" si="29">SUM(X11:X18)</f>
        <v>0</v>
      </c>
      <c r="Y10" s="533">
        <f t="shared" ref="Y10" si="30">SUM(Y11:Y18)</f>
        <v>0</v>
      </c>
      <c r="Z10" s="533">
        <f t="shared" ref="Z10" si="31">SUM(Z11:Z18)</f>
        <v>0</v>
      </c>
      <c r="AA10" s="533">
        <f t="shared" ref="AA10" si="32">SUM(AA11:AA18)</f>
        <v>0</v>
      </c>
    </row>
    <row r="11" spans="2:27" ht="47.25" customHeight="1" x14ac:dyDescent="0.2">
      <c r="B11" s="214" t="s">
        <v>456</v>
      </c>
      <c r="C11" s="536">
        <v>1101</v>
      </c>
      <c r="D11" s="532">
        <f t="shared" si="14"/>
        <v>0</v>
      </c>
      <c r="E11" s="532">
        <f t="shared" si="15"/>
        <v>0</v>
      </c>
      <c r="F11" s="535"/>
      <c r="G11" s="535"/>
      <c r="H11" s="535"/>
      <c r="I11" s="535"/>
      <c r="J11" s="535"/>
      <c r="K11" s="535"/>
      <c r="L11" s="532">
        <f t="shared" si="17"/>
        <v>0</v>
      </c>
      <c r="M11" s="532">
        <f t="shared" si="18"/>
        <v>0</v>
      </c>
      <c r="N11" s="535"/>
      <c r="O11" s="535"/>
      <c r="P11" s="535"/>
      <c r="Q11" s="535"/>
      <c r="R11" s="535"/>
      <c r="S11" s="535"/>
      <c r="T11" s="532">
        <f t="shared" si="25"/>
        <v>0</v>
      </c>
      <c r="U11" s="532">
        <f t="shared" si="26"/>
        <v>0</v>
      </c>
      <c r="V11" s="535"/>
      <c r="W11" s="535"/>
      <c r="X11" s="535"/>
      <c r="Y11" s="535"/>
      <c r="Z11" s="535"/>
      <c r="AA11" s="535"/>
    </row>
    <row r="12" spans="2:27" ht="35.25" customHeight="1" x14ac:dyDescent="0.2">
      <c r="B12" s="214" t="s">
        <v>401</v>
      </c>
      <c r="C12" s="536">
        <v>1102</v>
      </c>
      <c r="D12" s="532">
        <f t="shared" si="14"/>
        <v>0</v>
      </c>
      <c r="E12" s="532">
        <f t="shared" si="15"/>
        <v>0</v>
      </c>
      <c r="F12" s="535"/>
      <c r="G12" s="535"/>
      <c r="H12" s="535"/>
      <c r="I12" s="535"/>
      <c r="J12" s="535"/>
      <c r="K12" s="535"/>
      <c r="L12" s="532">
        <f t="shared" si="17"/>
        <v>0</v>
      </c>
      <c r="M12" s="532">
        <f t="shared" si="18"/>
        <v>0</v>
      </c>
      <c r="N12" s="535"/>
      <c r="O12" s="535"/>
      <c r="P12" s="535"/>
      <c r="Q12" s="535"/>
      <c r="R12" s="535"/>
      <c r="S12" s="535"/>
      <c r="T12" s="532">
        <f t="shared" si="25"/>
        <v>0</v>
      </c>
      <c r="U12" s="532">
        <f t="shared" si="26"/>
        <v>0</v>
      </c>
      <c r="V12" s="535"/>
      <c r="W12" s="535"/>
      <c r="X12" s="535"/>
      <c r="Y12" s="535"/>
      <c r="Z12" s="535"/>
      <c r="AA12" s="535"/>
    </row>
    <row r="13" spans="2:27" ht="46.5" customHeight="1" x14ac:dyDescent="0.2">
      <c r="B13" s="214" t="s">
        <v>402</v>
      </c>
      <c r="C13" s="536">
        <v>1103</v>
      </c>
      <c r="D13" s="532">
        <f t="shared" si="14"/>
        <v>0</v>
      </c>
      <c r="E13" s="532">
        <f t="shared" si="15"/>
        <v>0</v>
      </c>
      <c r="F13" s="535"/>
      <c r="G13" s="535"/>
      <c r="H13" s="535"/>
      <c r="I13" s="535"/>
      <c r="J13" s="535"/>
      <c r="K13" s="535"/>
      <c r="L13" s="532">
        <f t="shared" si="17"/>
        <v>0</v>
      </c>
      <c r="M13" s="532">
        <f t="shared" si="18"/>
        <v>0</v>
      </c>
      <c r="N13" s="535"/>
      <c r="O13" s="535"/>
      <c r="P13" s="535"/>
      <c r="Q13" s="535"/>
      <c r="R13" s="535"/>
      <c r="S13" s="535"/>
      <c r="T13" s="532">
        <f t="shared" si="25"/>
        <v>0</v>
      </c>
      <c r="U13" s="532">
        <f t="shared" si="26"/>
        <v>0</v>
      </c>
      <c r="V13" s="535"/>
      <c r="W13" s="535"/>
      <c r="X13" s="535"/>
      <c r="Y13" s="535"/>
      <c r="Z13" s="535"/>
      <c r="AA13" s="535"/>
    </row>
    <row r="14" spans="2:27" ht="45.75" customHeight="1" x14ac:dyDescent="0.2">
      <c r="B14" s="214" t="s">
        <v>403</v>
      </c>
      <c r="C14" s="536">
        <v>1104</v>
      </c>
      <c r="D14" s="532">
        <f t="shared" si="14"/>
        <v>0</v>
      </c>
      <c r="E14" s="532">
        <f t="shared" si="15"/>
        <v>0</v>
      </c>
      <c r="F14" s="535"/>
      <c r="G14" s="535"/>
      <c r="H14" s="535"/>
      <c r="I14" s="535"/>
      <c r="J14" s="535"/>
      <c r="K14" s="535"/>
      <c r="L14" s="532">
        <f t="shared" si="17"/>
        <v>0</v>
      </c>
      <c r="M14" s="532">
        <f t="shared" si="18"/>
        <v>0</v>
      </c>
      <c r="N14" s="535"/>
      <c r="O14" s="535"/>
      <c r="P14" s="535"/>
      <c r="Q14" s="535"/>
      <c r="R14" s="535"/>
      <c r="S14" s="535"/>
      <c r="T14" s="532">
        <f t="shared" si="25"/>
        <v>0</v>
      </c>
      <c r="U14" s="532">
        <f t="shared" si="26"/>
        <v>0</v>
      </c>
      <c r="V14" s="535"/>
      <c r="W14" s="535"/>
      <c r="X14" s="535"/>
      <c r="Y14" s="535"/>
      <c r="Z14" s="535"/>
      <c r="AA14" s="535"/>
    </row>
    <row r="15" spans="2:27" ht="46.5" customHeight="1" x14ac:dyDescent="0.2">
      <c r="B15" s="214" t="s">
        <v>404</v>
      </c>
      <c r="C15" s="536">
        <v>1105</v>
      </c>
      <c r="D15" s="532">
        <f t="shared" si="14"/>
        <v>0</v>
      </c>
      <c r="E15" s="532">
        <f t="shared" si="15"/>
        <v>0</v>
      </c>
      <c r="F15" s="535"/>
      <c r="G15" s="535"/>
      <c r="H15" s="535"/>
      <c r="I15" s="535"/>
      <c r="J15" s="535"/>
      <c r="K15" s="535"/>
      <c r="L15" s="532">
        <f t="shared" si="17"/>
        <v>0</v>
      </c>
      <c r="M15" s="532">
        <f t="shared" si="18"/>
        <v>0</v>
      </c>
      <c r="N15" s="535"/>
      <c r="O15" s="535"/>
      <c r="P15" s="535"/>
      <c r="Q15" s="535"/>
      <c r="R15" s="535"/>
      <c r="S15" s="535"/>
      <c r="T15" s="532">
        <f t="shared" si="25"/>
        <v>0</v>
      </c>
      <c r="U15" s="532">
        <f t="shared" si="26"/>
        <v>0</v>
      </c>
      <c r="V15" s="535"/>
      <c r="W15" s="535"/>
      <c r="X15" s="535"/>
      <c r="Y15" s="535"/>
      <c r="Z15" s="535"/>
      <c r="AA15" s="535"/>
    </row>
    <row r="16" spans="2:27" ht="47.25" customHeight="1" x14ac:dyDescent="0.2">
      <c r="B16" s="214" t="s">
        <v>405</v>
      </c>
      <c r="C16" s="536">
        <v>1106</v>
      </c>
      <c r="D16" s="532">
        <f t="shared" si="14"/>
        <v>0</v>
      </c>
      <c r="E16" s="532">
        <f t="shared" si="15"/>
        <v>0</v>
      </c>
      <c r="F16" s="535"/>
      <c r="G16" s="535"/>
      <c r="H16" s="535"/>
      <c r="I16" s="535"/>
      <c r="J16" s="535"/>
      <c r="K16" s="535"/>
      <c r="L16" s="532">
        <f t="shared" si="17"/>
        <v>0</v>
      </c>
      <c r="M16" s="532">
        <f t="shared" si="18"/>
        <v>0</v>
      </c>
      <c r="N16" s="535"/>
      <c r="O16" s="535"/>
      <c r="P16" s="535"/>
      <c r="Q16" s="535"/>
      <c r="R16" s="535"/>
      <c r="S16" s="535"/>
      <c r="T16" s="532">
        <f t="shared" si="25"/>
        <v>0</v>
      </c>
      <c r="U16" s="532">
        <f t="shared" si="26"/>
        <v>0</v>
      </c>
      <c r="V16" s="535"/>
      <c r="W16" s="535"/>
      <c r="X16" s="535"/>
      <c r="Y16" s="535"/>
      <c r="Z16" s="535"/>
      <c r="AA16" s="535"/>
    </row>
    <row r="17" spans="2:27" ht="24" customHeight="1" x14ac:dyDescent="0.2">
      <c r="B17" s="214" t="s">
        <v>406</v>
      </c>
      <c r="C17" s="536">
        <v>1107</v>
      </c>
      <c r="D17" s="532">
        <f t="shared" si="14"/>
        <v>0</v>
      </c>
      <c r="E17" s="532">
        <f t="shared" si="15"/>
        <v>0</v>
      </c>
      <c r="F17" s="535"/>
      <c r="G17" s="535"/>
      <c r="H17" s="535"/>
      <c r="I17" s="535"/>
      <c r="J17" s="535"/>
      <c r="K17" s="535"/>
      <c r="L17" s="532">
        <f t="shared" si="17"/>
        <v>0</v>
      </c>
      <c r="M17" s="532">
        <f t="shared" si="18"/>
        <v>0</v>
      </c>
      <c r="N17" s="535"/>
      <c r="O17" s="535"/>
      <c r="P17" s="535"/>
      <c r="Q17" s="535"/>
      <c r="R17" s="535"/>
      <c r="S17" s="535"/>
      <c r="T17" s="532">
        <f t="shared" si="25"/>
        <v>0</v>
      </c>
      <c r="U17" s="532">
        <f t="shared" si="26"/>
        <v>0</v>
      </c>
      <c r="V17" s="535"/>
      <c r="W17" s="535"/>
      <c r="X17" s="535"/>
      <c r="Y17" s="535"/>
      <c r="Z17" s="535"/>
      <c r="AA17" s="535"/>
    </row>
    <row r="18" spans="2:27" ht="22.5" x14ac:dyDescent="0.2">
      <c r="B18" s="214" t="s">
        <v>407</v>
      </c>
      <c r="C18" s="536">
        <v>1108</v>
      </c>
      <c r="D18" s="532">
        <f t="shared" si="14"/>
        <v>0</v>
      </c>
      <c r="E18" s="532">
        <f t="shared" si="15"/>
        <v>0</v>
      </c>
      <c r="F18" s="535"/>
      <c r="G18" s="535"/>
      <c r="H18" s="535"/>
      <c r="I18" s="535"/>
      <c r="J18" s="535"/>
      <c r="K18" s="535"/>
      <c r="L18" s="532">
        <f t="shared" si="17"/>
        <v>0</v>
      </c>
      <c r="M18" s="532">
        <f t="shared" si="18"/>
        <v>0</v>
      </c>
      <c r="N18" s="535"/>
      <c r="O18" s="535"/>
      <c r="P18" s="535"/>
      <c r="Q18" s="535"/>
      <c r="R18" s="535"/>
      <c r="S18" s="535"/>
      <c r="T18" s="532">
        <f t="shared" si="25"/>
        <v>0</v>
      </c>
      <c r="U18" s="532">
        <f t="shared" si="26"/>
        <v>0</v>
      </c>
      <c r="V18" s="535"/>
      <c r="W18" s="535"/>
      <c r="X18" s="535"/>
      <c r="Y18" s="535"/>
      <c r="Z18" s="535"/>
      <c r="AA18" s="535"/>
    </row>
    <row r="19" spans="2:27" ht="22.5" x14ac:dyDescent="0.2">
      <c r="B19" s="215" t="s">
        <v>408</v>
      </c>
      <c r="C19" s="536">
        <v>1200</v>
      </c>
      <c r="D19" s="532">
        <f t="shared" si="14"/>
        <v>0</v>
      </c>
      <c r="E19" s="532">
        <f t="shared" si="15"/>
        <v>0</v>
      </c>
      <c r="F19" s="535"/>
      <c r="G19" s="535"/>
      <c r="H19" s="535"/>
      <c r="I19" s="535"/>
      <c r="J19" s="535"/>
      <c r="K19" s="535"/>
      <c r="L19" s="532">
        <f t="shared" si="17"/>
        <v>0</v>
      </c>
      <c r="M19" s="532">
        <f t="shared" si="18"/>
        <v>0</v>
      </c>
      <c r="N19" s="535"/>
      <c r="O19" s="535"/>
      <c r="P19" s="535"/>
      <c r="Q19" s="535"/>
      <c r="R19" s="535"/>
      <c r="S19" s="535"/>
      <c r="T19" s="532">
        <f t="shared" si="25"/>
        <v>0</v>
      </c>
      <c r="U19" s="532">
        <f t="shared" si="26"/>
        <v>0</v>
      </c>
      <c r="V19" s="535"/>
      <c r="W19" s="535"/>
      <c r="X19" s="535"/>
      <c r="Y19" s="535"/>
      <c r="Z19" s="535"/>
      <c r="AA19" s="535"/>
    </row>
    <row r="20" spans="2:27" ht="22.5" x14ac:dyDescent="0.2">
      <c r="B20" s="215" t="s">
        <v>409</v>
      </c>
      <c r="C20" s="536">
        <v>1300</v>
      </c>
      <c r="D20" s="532">
        <f t="shared" si="14"/>
        <v>0</v>
      </c>
      <c r="E20" s="532">
        <f t="shared" si="15"/>
        <v>0</v>
      </c>
      <c r="F20" s="535"/>
      <c r="G20" s="535"/>
      <c r="H20" s="535"/>
      <c r="I20" s="535"/>
      <c r="J20" s="535"/>
      <c r="K20" s="535"/>
      <c r="L20" s="532">
        <f t="shared" si="17"/>
        <v>0</v>
      </c>
      <c r="M20" s="532">
        <f t="shared" si="18"/>
        <v>0</v>
      </c>
      <c r="N20" s="535"/>
      <c r="O20" s="535"/>
      <c r="P20" s="535"/>
      <c r="Q20" s="535"/>
      <c r="R20" s="535"/>
      <c r="S20" s="535"/>
      <c r="T20" s="532">
        <f t="shared" si="25"/>
        <v>0</v>
      </c>
      <c r="U20" s="532">
        <f t="shared" si="26"/>
        <v>0</v>
      </c>
      <c r="V20" s="535"/>
      <c r="W20" s="535"/>
      <c r="X20" s="535"/>
      <c r="Y20" s="535"/>
      <c r="Z20" s="535"/>
      <c r="AA20" s="535"/>
    </row>
    <row r="21" spans="2:27" ht="68.25" customHeight="1" x14ac:dyDescent="0.2">
      <c r="B21" s="215" t="s">
        <v>410</v>
      </c>
      <c r="C21" s="536">
        <v>1400</v>
      </c>
      <c r="D21" s="532">
        <f t="shared" si="14"/>
        <v>0</v>
      </c>
      <c r="E21" s="532">
        <f t="shared" si="15"/>
        <v>0</v>
      </c>
      <c r="F21" s="535"/>
      <c r="G21" s="535"/>
      <c r="H21" s="535"/>
      <c r="I21" s="535"/>
      <c r="J21" s="535"/>
      <c r="K21" s="535"/>
      <c r="L21" s="532">
        <f t="shared" si="17"/>
        <v>0</v>
      </c>
      <c r="M21" s="532">
        <f t="shared" si="18"/>
        <v>0</v>
      </c>
      <c r="N21" s="535"/>
      <c r="O21" s="535"/>
      <c r="P21" s="535"/>
      <c r="Q21" s="535"/>
      <c r="R21" s="535"/>
      <c r="S21" s="535"/>
      <c r="T21" s="532">
        <f t="shared" si="25"/>
        <v>0</v>
      </c>
      <c r="U21" s="532">
        <f t="shared" si="26"/>
        <v>0</v>
      </c>
      <c r="V21" s="535"/>
      <c r="W21" s="535"/>
      <c r="X21" s="535"/>
      <c r="Y21" s="535"/>
      <c r="Z21" s="535"/>
      <c r="AA21" s="535"/>
    </row>
    <row r="22" spans="2:27" x14ac:dyDescent="0.2">
      <c r="B22" s="215" t="s">
        <v>411</v>
      </c>
      <c r="C22" s="536">
        <v>1500</v>
      </c>
      <c r="D22" s="532">
        <f t="shared" si="14"/>
        <v>0</v>
      </c>
      <c r="E22" s="532">
        <f t="shared" si="15"/>
        <v>0</v>
      </c>
      <c r="F22" s="535"/>
      <c r="G22" s="535"/>
      <c r="H22" s="535"/>
      <c r="I22" s="535"/>
      <c r="J22" s="535"/>
      <c r="K22" s="535"/>
      <c r="L22" s="532">
        <f t="shared" si="17"/>
        <v>0</v>
      </c>
      <c r="M22" s="532">
        <f t="shared" si="18"/>
        <v>0</v>
      </c>
      <c r="N22" s="535"/>
      <c r="O22" s="535"/>
      <c r="P22" s="535"/>
      <c r="Q22" s="535"/>
      <c r="R22" s="535"/>
      <c r="S22" s="535"/>
      <c r="T22" s="532">
        <f t="shared" si="25"/>
        <v>0</v>
      </c>
      <c r="U22" s="532">
        <f t="shared" si="26"/>
        <v>0</v>
      </c>
      <c r="V22" s="535"/>
      <c r="W22" s="535"/>
      <c r="X22" s="535"/>
      <c r="Y22" s="535"/>
      <c r="Z22" s="535"/>
      <c r="AA22" s="535"/>
    </row>
    <row r="23" spans="2:27" x14ac:dyDescent="0.2">
      <c r="B23" s="215" t="s">
        <v>457</v>
      </c>
      <c r="C23" s="536">
        <v>1600</v>
      </c>
      <c r="D23" s="532">
        <f t="shared" si="14"/>
        <v>0</v>
      </c>
      <c r="E23" s="532">
        <f t="shared" si="15"/>
        <v>0</v>
      </c>
      <c r="F23" s="535"/>
      <c r="G23" s="535"/>
      <c r="H23" s="535"/>
      <c r="I23" s="535"/>
      <c r="J23" s="535"/>
      <c r="K23" s="535"/>
      <c r="L23" s="532">
        <f t="shared" si="17"/>
        <v>0</v>
      </c>
      <c r="M23" s="532">
        <f t="shared" si="18"/>
        <v>0</v>
      </c>
      <c r="N23" s="535"/>
      <c r="O23" s="535"/>
      <c r="P23" s="535"/>
      <c r="Q23" s="535"/>
      <c r="R23" s="535"/>
      <c r="S23" s="535"/>
      <c r="T23" s="532">
        <f t="shared" si="25"/>
        <v>0</v>
      </c>
      <c r="U23" s="532">
        <f t="shared" si="26"/>
        <v>0</v>
      </c>
      <c r="V23" s="535"/>
      <c r="W23" s="535"/>
      <c r="X23" s="535"/>
      <c r="Y23" s="535"/>
      <c r="Z23" s="535"/>
      <c r="AA23" s="535"/>
    </row>
    <row r="24" spans="2:27" x14ac:dyDescent="0.2">
      <c r="B24" s="215" t="s">
        <v>413</v>
      </c>
      <c r="C24" s="536">
        <v>1700</v>
      </c>
      <c r="D24" s="532">
        <f t="shared" si="14"/>
        <v>0</v>
      </c>
      <c r="E24" s="532">
        <f t="shared" si="15"/>
        <v>0</v>
      </c>
      <c r="F24" s="535"/>
      <c r="G24" s="535"/>
      <c r="H24" s="535"/>
      <c r="I24" s="535"/>
      <c r="J24" s="535"/>
      <c r="K24" s="535"/>
      <c r="L24" s="532">
        <f t="shared" si="17"/>
        <v>0</v>
      </c>
      <c r="M24" s="532">
        <f t="shared" si="18"/>
        <v>0</v>
      </c>
      <c r="N24" s="535"/>
      <c r="O24" s="535"/>
      <c r="P24" s="535"/>
      <c r="Q24" s="535"/>
      <c r="R24" s="535"/>
      <c r="S24" s="535"/>
      <c r="T24" s="532">
        <f t="shared" si="25"/>
        <v>0</v>
      </c>
      <c r="U24" s="532">
        <f t="shared" si="26"/>
        <v>0</v>
      </c>
      <c r="V24" s="535"/>
      <c r="W24" s="535"/>
      <c r="X24" s="535"/>
      <c r="Y24" s="535"/>
      <c r="Z24" s="535"/>
      <c r="AA24" s="535"/>
    </row>
    <row r="25" spans="2:27" ht="33.75" x14ac:dyDescent="0.2">
      <c r="B25" s="215" t="s">
        <v>414</v>
      </c>
      <c r="C25" s="536">
        <v>1800</v>
      </c>
      <c r="D25" s="532">
        <f t="shared" si="14"/>
        <v>0</v>
      </c>
      <c r="E25" s="532">
        <f t="shared" si="15"/>
        <v>0</v>
      </c>
      <c r="F25" s="535"/>
      <c r="G25" s="535"/>
      <c r="H25" s="535"/>
      <c r="I25" s="535"/>
      <c r="J25" s="535"/>
      <c r="K25" s="535"/>
      <c r="L25" s="532">
        <f t="shared" si="17"/>
        <v>0</v>
      </c>
      <c r="M25" s="532">
        <f t="shared" si="18"/>
        <v>0</v>
      </c>
      <c r="N25" s="535"/>
      <c r="O25" s="535"/>
      <c r="P25" s="535"/>
      <c r="Q25" s="535"/>
      <c r="R25" s="535"/>
      <c r="S25" s="535"/>
      <c r="T25" s="532">
        <f t="shared" si="25"/>
        <v>0</v>
      </c>
      <c r="U25" s="532">
        <f t="shared" si="26"/>
        <v>0</v>
      </c>
      <c r="V25" s="535"/>
      <c r="W25" s="535"/>
      <c r="X25" s="535"/>
      <c r="Y25" s="535"/>
      <c r="Z25" s="535"/>
      <c r="AA25" s="535"/>
    </row>
    <row r="26" spans="2:27" x14ac:dyDescent="0.2">
      <c r="B26" s="215" t="s">
        <v>415</v>
      </c>
      <c r="C26" s="536">
        <v>1900</v>
      </c>
      <c r="D26" s="532">
        <f t="shared" si="14"/>
        <v>0</v>
      </c>
      <c r="E26" s="532">
        <f t="shared" si="15"/>
        <v>0</v>
      </c>
      <c r="F26" s="535"/>
      <c r="G26" s="535"/>
      <c r="H26" s="535"/>
      <c r="I26" s="535"/>
      <c r="J26" s="535"/>
      <c r="K26" s="535"/>
      <c r="L26" s="532">
        <f t="shared" si="17"/>
        <v>0</v>
      </c>
      <c r="M26" s="532">
        <f t="shared" si="18"/>
        <v>0</v>
      </c>
      <c r="N26" s="535"/>
      <c r="O26" s="535"/>
      <c r="P26" s="535"/>
      <c r="Q26" s="535"/>
      <c r="R26" s="535"/>
      <c r="S26" s="535"/>
      <c r="T26" s="532">
        <f t="shared" si="25"/>
        <v>0</v>
      </c>
      <c r="U26" s="532">
        <f t="shared" si="26"/>
        <v>0</v>
      </c>
      <c r="V26" s="535"/>
      <c r="W26" s="535"/>
      <c r="X26" s="535"/>
      <c r="Y26" s="535"/>
      <c r="Z26" s="535"/>
      <c r="AA26" s="535"/>
    </row>
    <row r="27" spans="2:27" x14ac:dyDescent="0.2">
      <c r="B27" s="216" t="s">
        <v>416</v>
      </c>
      <c r="C27" s="537">
        <v>2000</v>
      </c>
      <c r="D27" s="532">
        <f t="shared" si="14"/>
        <v>0</v>
      </c>
      <c r="E27" s="532">
        <f t="shared" si="15"/>
        <v>0</v>
      </c>
      <c r="F27" s="534">
        <f>F28+F34</f>
        <v>0</v>
      </c>
      <c r="G27" s="534">
        <f t="shared" ref="G27:K27" si="33">G28+G34</f>
        <v>0</v>
      </c>
      <c r="H27" s="534">
        <f t="shared" si="33"/>
        <v>0</v>
      </c>
      <c r="I27" s="534">
        <f t="shared" si="33"/>
        <v>0</v>
      </c>
      <c r="J27" s="534">
        <f t="shared" si="33"/>
        <v>0</v>
      </c>
      <c r="K27" s="534">
        <f t="shared" si="33"/>
        <v>0</v>
      </c>
      <c r="L27" s="532">
        <f t="shared" si="17"/>
        <v>0</v>
      </c>
      <c r="M27" s="532">
        <f t="shared" si="18"/>
        <v>0</v>
      </c>
      <c r="N27" s="534">
        <f t="shared" ref="N27" si="34">N28+N34</f>
        <v>0</v>
      </c>
      <c r="O27" s="534">
        <f t="shared" ref="O27" si="35">O28+O34</f>
        <v>0</v>
      </c>
      <c r="P27" s="534">
        <f t="shared" ref="P27" si="36">P28+P34</f>
        <v>0</v>
      </c>
      <c r="Q27" s="534">
        <f t="shared" ref="Q27" si="37">Q28+Q34</f>
        <v>0</v>
      </c>
      <c r="R27" s="534">
        <f t="shared" ref="R27" si="38">R28+R34</f>
        <v>0</v>
      </c>
      <c r="S27" s="534">
        <f t="shared" ref="S27" si="39">S28+S34</f>
        <v>0</v>
      </c>
      <c r="T27" s="532">
        <f t="shared" si="25"/>
        <v>0</v>
      </c>
      <c r="U27" s="532">
        <f t="shared" si="26"/>
        <v>0</v>
      </c>
      <c r="V27" s="534">
        <f t="shared" ref="V27" si="40">V28+V34</f>
        <v>0</v>
      </c>
      <c r="W27" s="534">
        <f t="shared" ref="W27" si="41">W28+W34</f>
        <v>0</v>
      </c>
      <c r="X27" s="534">
        <f t="shared" ref="X27" si="42">X28+X34</f>
        <v>0</v>
      </c>
      <c r="Y27" s="534">
        <f t="shared" ref="Y27" si="43">Y28+Y34</f>
        <v>0</v>
      </c>
      <c r="Z27" s="534">
        <f t="shared" ref="Z27" si="44">Z28+Z34</f>
        <v>0</v>
      </c>
      <c r="AA27" s="534">
        <f t="shared" ref="AA27" si="45">AA28+AA34</f>
        <v>0</v>
      </c>
    </row>
    <row r="28" spans="2:27" x14ac:dyDescent="0.2">
      <c r="B28" s="215" t="s">
        <v>417</v>
      </c>
      <c r="C28" s="538">
        <v>2100</v>
      </c>
      <c r="D28" s="532">
        <f t="shared" si="14"/>
        <v>0</v>
      </c>
      <c r="E28" s="532">
        <f t="shared" si="15"/>
        <v>0</v>
      </c>
      <c r="F28" s="533">
        <f>SUM(F29:F33)</f>
        <v>0</v>
      </c>
      <c r="G28" s="533">
        <f t="shared" ref="G28:K28" si="46">SUM(G29:G33)</f>
        <v>0</v>
      </c>
      <c r="H28" s="533">
        <f t="shared" si="46"/>
        <v>0</v>
      </c>
      <c r="I28" s="533">
        <f t="shared" si="46"/>
        <v>0</v>
      </c>
      <c r="J28" s="533">
        <f t="shared" si="46"/>
        <v>0</v>
      </c>
      <c r="K28" s="533">
        <f t="shared" si="46"/>
        <v>0</v>
      </c>
      <c r="L28" s="532">
        <f t="shared" si="17"/>
        <v>0</v>
      </c>
      <c r="M28" s="532">
        <f t="shared" si="18"/>
        <v>0</v>
      </c>
      <c r="N28" s="533">
        <f t="shared" ref="N28" si="47">SUM(N29:N33)</f>
        <v>0</v>
      </c>
      <c r="O28" s="533">
        <f t="shared" ref="O28" si="48">SUM(O29:O33)</f>
        <v>0</v>
      </c>
      <c r="P28" s="533">
        <f t="shared" ref="P28" si="49">SUM(P29:P33)</f>
        <v>0</v>
      </c>
      <c r="Q28" s="533">
        <f t="shared" ref="Q28" si="50">SUM(Q29:Q33)</f>
        <v>0</v>
      </c>
      <c r="R28" s="533">
        <f t="shared" ref="R28" si="51">SUM(R29:R33)</f>
        <v>0</v>
      </c>
      <c r="S28" s="533">
        <f t="shared" ref="S28" si="52">SUM(S29:S33)</f>
        <v>0</v>
      </c>
      <c r="T28" s="532">
        <f t="shared" si="25"/>
        <v>0</v>
      </c>
      <c r="U28" s="532">
        <f t="shared" si="26"/>
        <v>0</v>
      </c>
      <c r="V28" s="533">
        <f t="shared" ref="V28" si="53">SUM(V29:V33)</f>
        <v>0</v>
      </c>
      <c r="W28" s="533">
        <f t="shared" ref="W28" si="54">SUM(W29:W33)</f>
        <v>0</v>
      </c>
      <c r="X28" s="533">
        <f t="shared" ref="X28" si="55">SUM(X29:X33)</f>
        <v>0</v>
      </c>
      <c r="Y28" s="533">
        <f t="shared" ref="Y28" si="56">SUM(Y29:Y33)</f>
        <v>0</v>
      </c>
      <c r="Z28" s="533">
        <f t="shared" ref="Z28" si="57">SUM(Z29:Z33)</f>
        <v>0</v>
      </c>
      <c r="AA28" s="533">
        <f t="shared" ref="AA28" si="58">SUM(AA29:AA33)</f>
        <v>0</v>
      </c>
    </row>
    <row r="29" spans="2:27" ht="22.5" x14ac:dyDescent="0.2">
      <c r="B29" s="214" t="s">
        <v>458</v>
      </c>
      <c r="C29" s="538">
        <v>2101</v>
      </c>
      <c r="D29" s="532">
        <f t="shared" si="14"/>
        <v>0</v>
      </c>
      <c r="E29" s="532">
        <f t="shared" si="15"/>
        <v>0</v>
      </c>
      <c r="F29" s="535"/>
      <c r="G29" s="535"/>
      <c r="H29" s="535"/>
      <c r="I29" s="535"/>
      <c r="J29" s="535"/>
      <c r="K29" s="535"/>
      <c r="L29" s="532">
        <f t="shared" si="17"/>
        <v>0</v>
      </c>
      <c r="M29" s="532">
        <f t="shared" si="18"/>
        <v>0</v>
      </c>
      <c r="N29" s="535"/>
      <c r="O29" s="535"/>
      <c r="P29" s="535"/>
      <c r="Q29" s="535"/>
      <c r="R29" s="535"/>
      <c r="S29" s="535"/>
      <c r="T29" s="532">
        <f t="shared" si="25"/>
        <v>0</v>
      </c>
      <c r="U29" s="532">
        <f t="shared" si="26"/>
        <v>0</v>
      </c>
      <c r="V29" s="535"/>
      <c r="W29" s="535"/>
      <c r="X29" s="535"/>
      <c r="Y29" s="535"/>
      <c r="Z29" s="535"/>
      <c r="AA29" s="535"/>
    </row>
    <row r="30" spans="2:27" x14ac:dyDescent="0.2">
      <c r="B30" s="214" t="s">
        <v>419</v>
      </c>
      <c r="C30" s="538">
        <v>2102</v>
      </c>
      <c r="D30" s="532">
        <f t="shared" si="14"/>
        <v>0</v>
      </c>
      <c r="E30" s="532">
        <f t="shared" si="15"/>
        <v>0</v>
      </c>
      <c r="F30" s="535"/>
      <c r="G30" s="535"/>
      <c r="H30" s="535"/>
      <c r="I30" s="535"/>
      <c r="J30" s="535"/>
      <c r="K30" s="535"/>
      <c r="L30" s="532">
        <f t="shared" si="17"/>
        <v>0</v>
      </c>
      <c r="M30" s="532">
        <f t="shared" si="18"/>
        <v>0</v>
      </c>
      <c r="N30" s="535"/>
      <c r="O30" s="535"/>
      <c r="P30" s="535"/>
      <c r="Q30" s="535"/>
      <c r="R30" s="535"/>
      <c r="S30" s="535"/>
      <c r="T30" s="532">
        <f t="shared" si="25"/>
        <v>0</v>
      </c>
      <c r="U30" s="532">
        <f t="shared" si="26"/>
        <v>0</v>
      </c>
      <c r="V30" s="535"/>
      <c r="W30" s="535"/>
      <c r="X30" s="535"/>
      <c r="Y30" s="535"/>
      <c r="Z30" s="535"/>
      <c r="AA30" s="535"/>
    </row>
    <row r="31" spans="2:27" x14ac:dyDescent="0.2">
      <c r="B31" s="214" t="s">
        <v>420</v>
      </c>
      <c r="C31" s="538">
        <v>2103</v>
      </c>
      <c r="D31" s="532">
        <f t="shared" si="14"/>
        <v>0</v>
      </c>
      <c r="E31" s="532">
        <f t="shared" si="15"/>
        <v>0</v>
      </c>
      <c r="F31" s="535"/>
      <c r="G31" s="535"/>
      <c r="H31" s="535"/>
      <c r="I31" s="535"/>
      <c r="J31" s="535"/>
      <c r="K31" s="535"/>
      <c r="L31" s="532">
        <f t="shared" si="17"/>
        <v>0</v>
      </c>
      <c r="M31" s="532">
        <f t="shared" si="18"/>
        <v>0</v>
      </c>
      <c r="N31" s="535"/>
      <c r="O31" s="535"/>
      <c r="P31" s="535"/>
      <c r="Q31" s="535"/>
      <c r="R31" s="535"/>
      <c r="S31" s="535"/>
      <c r="T31" s="532">
        <f t="shared" si="25"/>
        <v>0</v>
      </c>
      <c r="U31" s="532">
        <f t="shared" si="26"/>
        <v>0</v>
      </c>
      <c r="V31" s="535"/>
      <c r="W31" s="535"/>
      <c r="X31" s="535"/>
      <c r="Y31" s="535"/>
      <c r="Z31" s="535"/>
      <c r="AA31" s="535"/>
    </row>
    <row r="32" spans="2:27" ht="22.5" x14ac:dyDescent="0.2">
      <c r="B32" s="214" t="s">
        <v>421</v>
      </c>
      <c r="C32" s="538">
        <v>2104</v>
      </c>
      <c r="D32" s="532">
        <f t="shared" si="14"/>
        <v>0</v>
      </c>
      <c r="E32" s="532">
        <f t="shared" si="15"/>
        <v>0</v>
      </c>
      <c r="F32" s="535"/>
      <c r="G32" s="535"/>
      <c r="H32" s="535"/>
      <c r="I32" s="535"/>
      <c r="J32" s="535"/>
      <c r="K32" s="535"/>
      <c r="L32" s="532">
        <f t="shared" si="17"/>
        <v>0</v>
      </c>
      <c r="M32" s="532">
        <f t="shared" si="18"/>
        <v>0</v>
      </c>
      <c r="N32" s="535"/>
      <c r="O32" s="535"/>
      <c r="P32" s="535"/>
      <c r="Q32" s="535"/>
      <c r="R32" s="535"/>
      <c r="S32" s="535"/>
      <c r="T32" s="532">
        <f t="shared" si="25"/>
        <v>0</v>
      </c>
      <c r="U32" s="532">
        <f t="shared" si="26"/>
        <v>0</v>
      </c>
      <c r="V32" s="535"/>
      <c r="W32" s="535"/>
      <c r="X32" s="535"/>
      <c r="Y32" s="535"/>
      <c r="Z32" s="535"/>
      <c r="AA32" s="535"/>
    </row>
    <row r="33" spans="2:27" x14ac:dyDescent="0.2">
      <c r="B33" s="214" t="s">
        <v>422</v>
      </c>
      <c r="C33" s="538">
        <v>2105</v>
      </c>
      <c r="D33" s="532">
        <f t="shared" si="14"/>
        <v>0</v>
      </c>
      <c r="E33" s="532">
        <f t="shared" si="15"/>
        <v>0</v>
      </c>
      <c r="F33" s="535"/>
      <c r="G33" s="535"/>
      <c r="H33" s="535"/>
      <c r="I33" s="535"/>
      <c r="J33" s="535"/>
      <c r="K33" s="535"/>
      <c r="L33" s="532">
        <f t="shared" si="17"/>
        <v>0</v>
      </c>
      <c r="M33" s="532">
        <f t="shared" si="18"/>
        <v>0</v>
      </c>
      <c r="N33" s="535"/>
      <c r="O33" s="535"/>
      <c r="P33" s="535"/>
      <c r="Q33" s="535"/>
      <c r="R33" s="535"/>
      <c r="S33" s="535"/>
      <c r="T33" s="532">
        <f t="shared" si="25"/>
        <v>0</v>
      </c>
      <c r="U33" s="532">
        <f t="shared" si="26"/>
        <v>0</v>
      </c>
      <c r="V33" s="535"/>
      <c r="W33" s="535"/>
      <c r="X33" s="535"/>
      <c r="Y33" s="535"/>
      <c r="Z33" s="535"/>
      <c r="AA33" s="535"/>
    </row>
    <row r="34" spans="2:27" x14ac:dyDescent="0.2">
      <c r="B34" s="215" t="s">
        <v>423</v>
      </c>
      <c r="C34" s="538">
        <v>2200</v>
      </c>
      <c r="D34" s="532">
        <f t="shared" si="14"/>
        <v>0</v>
      </c>
      <c r="E34" s="532">
        <f t="shared" si="15"/>
        <v>0</v>
      </c>
      <c r="F34" s="533">
        <f>SUM(F35:F40)</f>
        <v>0</v>
      </c>
      <c r="G34" s="533">
        <f t="shared" ref="G34:K34" si="59">SUM(G35:G40)</f>
        <v>0</v>
      </c>
      <c r="H34" s="533">
        <f t="shared" si="59"/>
        <v>0</v>
      </c>
      <c r="I34" s="533">
        <f t="shared" si="59"/>
        <v>0</v>
      </c>
      <c r="J34" s="533">
        <f t="shared" si="59"/>
        <v>0</v>
      </c>
      <c r="K34" s="533">
        <f t="shared" si="59"/>
        <v>0</v>
      </c>
      <c r="L34" s="532">
        <f t="shared" si="17"/>
        <v>0</v>
      </c>
      <c r="M34" s="532">
        <f t="shared" si="18"/>
        <v>0</v>
      </c>
      <c r="N34" s="533">
        <f t="shared" ref="N34" si="60">SUM(N35:N40)</f>
        <v>0</v>
      </c>
      <c r="O34" s="533">
        <f t="shared" ref="O34" si="61">SUM(O35:O40)</f>
        <v>0</v>
      </c>
      <c r="P34" s="533">
        <f t="shared" ref="P34" si="62">SUM(P35:P40)</f>
        <v>0</v>
      </c>
      <c r="Q34" s="533">
        <f t="shared" ref="Q34" si="63">SUM(Q35:Q40)</f>
        <v>0</v>
      </c>
      <c r="R34" s="533">
        <f t="shared" ref="R34" si="64">SUM(R35:R40)</f>
        <v>0</v>
      </c>
      <c r="S34" s="533">
        <f t="shared" ref="S34" si="65">SUM(S35:S40)</f>
        <v>0</v>
      </c>
      <c r="T34" s="532">
        <f t="shared" si="25"/>
        <v>0</v>
      </c>
      <c r="U34" s="532">
        <f t="shared" si="26"/>
        <v>0</v>
      </c>
      <c r="V34" s="533">
        <f t="shared" ref="V34" si="66">SUM(V35:V40)</f>
        <v>0</v>
      </c>
      <c r="W34" s="533">
        <f t="shared" ref="W34" si="67">SUM(W35:W40)</f>
        <v>0</v>
      </c>
      <c r="X34" s="533">
        <f t="shared" ref="X34" si="68">SUM(X35:X40)</f>
        <v>0</v>
      </c>
      <c r="Y34" s="533">
        <f t="shared" ref="Y34" si="69">SUM(Y35:Y40)</f>
        <v>0</v>
      </c>
      <c r="Z34" s="533">
        <f t="shared" ref="Z34" si="70">SUM(Z35:Z40)</f>
        <v>0</v>
      </c>
      <c r="AA34" s="533">
        <f t="shared" ref="AA34" si="71">SUM(AA35:AA40)</f>
        <v>0</v>
      </c>
    </row>
    <row r="35" spans="2:27" ht="22.5" x14ac:dyDescent="0.2">
      <c r="B35" s="214" t="s">
        <v>459</v>
      </c>
      <c r="C35" s="538">
        <v>2201</v>
      </c>
      <c r="D35" s="532">
        <f t="shared" si="14"/>
        <v>0</v>
      </c>
      <c r="E35" s="532">
        <f t="shared" si="15"/>
        <v>0</v>
      </c>
      <c r="F35" s="535"/>
      <c r="G35" s="535"/>
      <c r="H35" s="535"/>
      <c r="I35" s="535"/>
      <c r="J35" s="535"/>
      <c r="K35" s="535"/>
      <c r="L35" s="532">
        <f t="shared" si="17"/>
        <v>0</v>
      </c>
      <c r="M35" s="532">
        <f t="shared" si="18"/>
        <v>0</v>
      </c>
      <c r="N35" s="535"/>
      <c r="O35" s="535"/>
      <c r="P35" s="535"/>
      <c r="Q35" s="535"/>
      <c r="R35" s="535"/>
      <c r="S35" s="535"/>
      <c r="T35" s="532">
        <f t="shared" si="25"/>
        <v>0</v>
      </c>
      <c r="U35" s="532">
        <f t="shared" si="26"/>
        <v>0</v>
      </c>
      <c r="V35" s="535"/>
      <c r="W35" s="535"/>
      <c r="X35" s="535"/>
      <c r="Y35" s="535"/>
      <c r="Z35" s="535"/>
      <c r="AA35" s="535"/>
    </row>
    <row r="36" spans="2:27" x14ac:dyDescent="0.2">
      <c r="B36" s="214" t="s">
        <v>425</v>
      </c>
      <c r="C36" s="538">
        <v>2202</v>
      </c>
      <c r="D36" s="532">
        <f t="shared" si="14"/>
        <v>0</v>
      </c>
      <c r="E36" s="532">
        <f t="shared" si="15"/>
        <v>0</v>
      </c>
      <c r="F36" s="535"/>
      <c r="G36" s="535"/>
      <c r="H36" s="535"/>
      <c r="I36" s="535"/>
      <c r="J36" s="535"/>
      <c r="K36" s="535"/>
      <c r="L36" s="532">
        <f t="shared" si="17"/>
        <v>0</v>
      </c>
      <c r="M36" s="532">
        <f t="shared" si="18"/>
        <v>0</v>
      </c>
      <c r="N36" s="535"/>
      <c r="O36" s="535"/>
      <c r="P36" s="535"/>
      <c r="Q36" s="535"/>
      <c r="R36" s="535"/>
      <c r="S36" s="535"/>
      <c r="T36" s="532">
        <f t="shared" si="25"/>
        <v>0</v>
      </c>
      <c r="U36" s="532">
        <f t="shared" si="26"/>
        <v>0</v>
      </c>
      <c r="V36" s="535"/>
      <c r="W36" s="535"/>
      <c r="X36" s="535"/>
      <c r="Y36" s="535"/>
      <c r="Z36" s="535"/>
      <c r="AA36" s="535"/>
    </row>
    <row r="37" spans="2:27" x14ac:dyDescent="0.2">
      <c r="B37" s="214" t="s">
        <v>426</v>
      </c>
      <c r="C37" s="538">
        <v>2203</v>
      </c>
      <c r="D37" s="532">
        <f t="shared" si="14"/>
        <v>0</v>
      </c>
      <c r="E37" s="532">
        <f t="shared" si="15"/>
        <v>0</v>
      </c>
      <c r="F37" s="535"/>
      <c r="G37" s="535"/>
      <c r="H37" s="535"/>
      <c r="I37" s="535"/>
      <c r="J37" s="535"/>
      <c r="K37" s="535"/>
      <c r="L37" s="532">
        <f t="shared" si="17"/>
        <v>0</v>
      </c>
      <c r="M37" s="532">
        <f t="shared" si="18"/>
        <v>0</v>
      </c>
      <c r="N37" s="535"/>
      <c r="O37" s="535"/>
      <c r="P37" s="535"/>
      <c r="Q37" s="535"/>
      <c r="R37" s="535"/>
      <c r="S37" s="535"/>
      <c r="T37" s="532">
        <f t="shared" si="25"/>
        <v>0</v>
      </c>
      <c r="U37" s="532">
        <f t="shared" si="26"/>
        <v>0</v>
      </c>
      <c r="V37" s="535"/>
      <c r="W37" s="535"/>
      <c r="X37" s="535"/>
      <c r="Y37" s="535"/>
      <c r="Z37" s="535"/>
      <c r="AA37" s="535"/>
    </row>
    <row r="38" spans="2:27" ht="22.5" x14ac:dyDescent="0.2">
      <c r="B38" s="214" t="s">
        <v>427</v>
      </c>
      <c r="C38" s="538">
        <v>2204</v>
      </c>
      <c r="D38" s="532">
        <f t="shared" si="14"/>
        <v>0</v>
      </c>
      <c r="E38" s="532">
        <f t="shared" si="15"/>
        <v>0</v>
      </c>
      <c r="F38" s="535"/>
      <c r="G38" s="535"/>
      <c r="H38" s="535"/>
      <c r="I38" s="535"/>
      <c r="J38" s="535"/>
      <c r="K38" s="535"/>
      <c r="L38" s="532">
        <f t="shared" si="17"/>
        <v>0</v>
      </c>
      <c r="M38" s="532">
        <f t="shared" si="18"/>
        <v>0</v>
      </c>
      <c r="N38" s="535"/>
      <c r="O38" s="535"/>
      <c r="P38" s="535"/>
      <c r="Q38" s="535"/>
      <c r="R38" s="535"/>
      <c r="S38" s="535"/>
      <c r="T38" s="532">
        <f t="shared" si="25"/>
        <v>0</v>
      </c>
      <c r="U38" s="532">
        <f t="shared" si="26"/>
        <v>0</v>
      </c>
      <c r="V38" s="535"/>
      <c r="W38" s="535"/>
      <c r="X38" s="535"/>
      <c r="Y38" s="535"/>
      <c r="Z38" s="535"/>
      <c r="AA38" s="535"/>
    </row>
    <row r="39" spans="2:27" x14ac:dyDescent="0.2">
      <c r="B39" s="214" t="s">
        <v>428</v>
      </c>
      <c r="C39" s="538">
        <v>2205</v>
      </c>
      <c r="D39" s="532">
        <f t="shared" si="14"/>
        <v>0</v>
      </c>
      <c r="E39" s="532">
        <f t="shared" si="15"/>
        <v>0</v>
      </c>
      <c r="F39" s="535"/>
      <c r="G39" s="535"/>
      <c r="H39" s="535"/>
      <c r="I39" s="535"/>
      <c r="J39" s="535"/>
      <c r="K39" s="535"/>
      <c r="L39" s="532">
        <f t="shared" si="17"/>
        <v>0</v>
      </c>
      <c r="M39" s="532">
        <f t="shared" si="18"/>
        <v>0</v>
      </c>
      <c r="N39" s="535"/>
      <c r="O39" s="535"/>
      <c r="P39" s="535"/>
      <c r="Q39" s="535"/>
      <c r="R39" s="535"/>
      <c r="S39" s="535"/>
      <c r="T39" s="532">
        <f t="shared" si="25"/>
        <v>0</v>
      </c>
      <c r="U39" s="532">
        <f t="shared" si="26"/>
        <v>0</v>
      </c>
      <c r="V39" s="535"/>
      <c r="W39" s="535"/>
      <c r="X39" s="535"/>
      <c r="Y39" s="535"/>
      <c r="Z39" s="535"/>
      <c r="AA39" s="535"/>
    </row>
    <row r="40" spans="2:27" ht="22.5" x14ac:dyDescent="0.2">
      <c r="B40" s="214" t="s">
        <v>429</v>
      </c>
      <c r="C40" s="538">
        <v>2206</v>
      </c>
      <c r="D40" s="532">
        <f t="shared" si="14"/>
        <v>0</v>
      </c>
      <c r="E40" s="532">
        <f t="shared" si="15"/>
        <v>0</v>
      </c>
      <c r="F40" s="535"/>
      <c r="G40" s="535"/>
      <c r="H40" s="535"/>
      <c r="I40" s="535"/>
      <c r="J40" s="535"/>
      <c r="K40" s="535"/>
      <c r="L40" s="532">
        <f t="shared" si="17"/>
        <v>0</v>
      </c>
      <c r="M40" s="532">
        <f t="shared" si="18"/>
        <v>0</v>
      </c>
      <c r="N40" s="535"/>
      <c r="O40" s="535"/>
      <c r="P40" s="535"/>
      <c r="Q40" s="535"/>
      <c r="R40" s="535"/>
      <c r="S40" s="535"/>
      <c r="T40" s="532">
        <f t="shared" si="25"/>
        <v>0</v>
      </c>
      <c r="U40" s="532">
        <f t="shared" si="26"/>
        <v>0</v>
      </c>
      <c r="V40" s="535"/>
      <c r="W40" s="535"/>
      <c r="X40" s="535"/>
      <c r="Y40" s="535"/>
      <c r="Z40" s="535"/>
      <c r="AA40" s="535"/>
    </row>
    <row r="41" spans="2:27" x14ac:dyDescent="0.2">
      <c r="B41" s="217" t="s">
        <v>430</v>
      </c>
      <c r="C41" s="539">
        <v>3000</v>
      </c>
      <c r="D41" s="532">
        <f t="shared" si="14"/>
        <v>0</v>
      </c>
      <c r="E41" s="532">
        <f t="shared" si="15"/>
        <v>0</v>
      </c>
      <c r="F41" s="534">
        <f>SUM(F42:F50)</f>
        <v>0</v>
      </c>
      <c r="G41" s="534">
        <f t="shared" ref="G41:K41" si="72">SUM(G42:G50)</f>
        <v>0</v>
      </c>
      <c r="H41" s="534">
        <f t="shared" si="72"/>
        <v>0</v>
      </c>
      <c r="I41" s="534">
        <f t="shared" si="72"/>
        <v>0</v>
      </c>
      <c r="J41" s="534">
        <f t="shared" si="72"/>
        <v>0</v>
      </c>
      <c r="K41" s="534">
        <f t="shared" si="72"/>
        <v>0</v>
      </c>
      <c r="L41" s="532">
        <f t="shared" si="17"/>
        <v>0</v>
      </c>
      <c r="M41" s="532">
        <f t="shared" si="18"/>
        <v>0</v>
      </c>
      <c r="N41" s="534">
        <f t="shared" ref="N41" si="73">SUM(N42:N50)</f>
        <v>0</v>
      </c>
      <c r="O41" s="534">
        <f t="shared" ref="O41" si="74">SUM(O42:O50)</f>
        <v>0</v>
      </c>
      <c r="P41" s="534">
        <f t="shared" ref="P41" si="75">SUM(P42:P50)</f>
        <v>0</v>
      </c>
      <c r="Q41" s="534">
        <f t="shared" ref="Q41" si="76">SUM(Q42:Q50)</f>
        <v>0</v>
      </c>
      <c r="R41" s="534">
        <f t="shared" ref="R41" si="77">SUM(R42:R50)</f>
        <v>0</v>
      </c>
      <c r="S41" s="534">
        <f t="shared" ref="S41" si="78">SUM(S42:S50)</f>
        <v>0</v>
      </c>
      <c r="T41" s="532">
        <f t="shared" si="25"/>
        <v>0</v>
      </c>
      <c r="U41" s="532">
        <f t="shared" si="26"/>
        <v>0</v>
      </c>
      <c r="V41" s="534">
        <f t="shared" ref="V41" si="79">SUM(V42:V50)</f>
        <v>0</v>
      </c>
      <c r="W41" s="534">
        <f t="shared" ref="W41" si="80">SUM(W42:W50)</f>
        <v>0</v>
      </c>
      <c r="X41" s="534">
        <f t="shared" ref="X41" si="81">SUM(X42:X50)</f>
        <v>0</v>
      </c>
      <c r="Y41" s="534">
        <f t="shared" ref="Y41" si="82">SUM(Y42:Y50)</f>
        <v>0</v>
      </c>
      <c r="Z41" s="534">
        <f t="shared" ref="Z41" si="83">SUM(Z42:Z50)</f>
        <v>0</v>
      </c>
      <c r="AA41" s="534">
        <f t="shared" ref="AA41" si="84">SUM(AA42:AA50)</f>
        <v>0</v>
      </c>
    </row>
    <row r="42" spans="2:27" ht="21.75" customHeight="1" x14ac:dyDescent="0.2">
      <c r="B42" s="215" t="s">
        <v>431</v>
      </c>
      <c r="C42" s="538">
        <v>3100</v>
      </c>
      <c r="D42" s="532">
        <f t="shared" si="14"/>
        <v>0</v>
      </c>
      <c r="E42" s="532">
        <f t="shared" si="15"/>
        <v>0</v>
      </c>
      <c r="F42" s="535"/>
      <c r="G42" s="535"/>
      <c r="H42" s="535"/>
      <c r="I42" s="535"/>
      <c r="J42" s="535"/>
      <c r="K42" s="535"/>
      <c r="L42" s="532">
        <f t="shared" si="17"/>
        <v>0</v>
      </c>
      <c r="M42" s="532">
        <f t="shared" si="18"/>
        <v>0</v>
      </c>
      <c r="N42" s="535"/>
      <c r="O42" s="535"/>
      <c r="P42" s="535"/>
      <c r="Q42" s="535"/>
      <c r="R42" s="535"/>
      <c r="S42" s="535"/>
      <c r="T42" s="532">
        <f t="shared" si="25"/>
        <v>0</v>
      </c>
      <c r="U42" s="532">
        <f t="shared" si="26"/>
        <v>0</v>
      </c>
      <c r="V42" s="535"/>
      <c r="W42" s="535"/>
      <c r="X42" s="535"/>
      <c r="Y42" s="535"/>
      <c r="Z42" s="535"/>
      <c r="AA42" s="535"/>
    </row>
    <row r="43" spans="2:27" ht="22.5" x14ac:dyDescent="0.2">
      <c r="B43" s="215" t="s">
        <v>432</v>
      </c>
      <c r="C43" s="538">
        <v>3200</v>
      </c>
      <c r="D43" s="532">
        <f t="shared" si="14"/>
        <v>0</v>
      </c>
      <c r="E43" s="532">
        <f t="shared" si="15"/>
        <v>0</v>
      </c>
      <c r="F43" s="535"/>
      <c r="G43" s="535"/>
      <c r="H43" s="535"/>
      <c r="I43" s="535"/>
      <c r="J43" s="535"/>
      <c r="K43" s="535"/>
      <c r="L43" s="532">
        <f t="shared" si="17"/>
        <v>0</v>
      </c>
      <c r="M43" s="532">
        <f t="shared" si="18"/>
        <v>0</v>
      </c>
      <c r="N43" s="535"/>
      <c r="O43" s="535"/>
      <c r="P43" s="535"/>
      <c r="Q43" s="535"/>
      <c r="R43" s="535"/>
      <c r="S43" s="535"/>
      <c r="T43" s="532">
        <f t="shared" si="25"/>
        <v>0</v>
      </c>
      <c r="U43" s="532">
        <f t="shared" si="26"/>
        <v>0</v>
      </c>
      <c r="V43" s="535"/>
      <c r="W43" s="535"/>
      <c r="X43" s="535"/>
      <c r="Y43" s="535"/>
      <c r="Z43" s="535"/>
      <c r="AA43" s="535"/>
    </row>
    <row r="44" spans="2:27" x14ac:dyDescent="0.2">
      <c r="B44" s="215" t="s">
        <v>433</v>
      </c>
      <c r="C44" s="538">
        <v>3300</v>
      </c>
      <c r="D44" s="532">
        <f t="shared" si="14"/>
        <v>0</v>
      </c>
      <c r="E44" s="532">
        <f t="shared" si="15"/>
        <v>0</v>
      </c>
      <c r="F44" s="535"/>
      <c r="G44" s="535"/>
      <c r="H44" s="535"/>
      <c r="I44" s="535"/>
      <c r="J44" s="535"/>
      <c r="K44" s="535"/>
      <c r="L44" s="532">
        <f t="shared" si="17"/>
        <v>0</v>
      </c>
      <c r="M44" s="532">
        <f t="shared" si="18"/>
        <v>0</v>
      </c>
      <c r="N44" s="535"/>
      <c r="O44" s="535"/>
      <c r="P44" s="535"/>
      <c r="Q44" s="535"/>
      <c r="R44" s="535"/>
      <c r="S44" s="535"/>
      <c r="T44" s="532">
        <f t="shared" si="25"/>
        <v>0</v>
      </c>
      <c r="U44" s="532">
        <f t="shared" si="26"/>
        <v>0</v>
      </c>
      <c r="V44" s="535"/>
      <c r="W44" s="535"/>
      <c r="X44" s="535"/>
      <c r="Y44" s="535"/>
      <c r="Z44" s="535"/>
      <c r="AA44" s="535"/>
    </row>
    <row r="45" spans="2:27" x14ac:dyDescent="0.2">
      <c r="B45" s="215" t="s">
        <v>434</v>
      </c>
      <c r="C45" s="538">
        <v>3400</v>
      </c>
      <c r="D45" s="532">
        <f t="shared" si="14"/>
        <v>0</v>
      </c>
      <c r="E45" s="532">
        <f t="shared" si="15"/>
        <v>0</v>
      </c>
      <c r="F45" s="535"/>
      <c r="G45" s="535"/>
      <c r="H45" s="535"/>
      <c r="I45" s="535"/>
      <c r="J45" s="535"/>
      <c r="K45" s="535"/>
      <c r="L45" s="532">
        <f t="shared" si="17"/>
        <v>0</v>
      </c>
      <c r="M45" s="532">
        <f t="shared" si="18"/>
        <v>0</v>
      </c>
      <c r="N45" s="535"/>
      <c r="O45" s="535"/>
      <c r="P45" s="535"/>
      <c r="Q45" s="535"/>
      <c r="R45" s="535"/>
      <c r="S45" s="535"/>
      <c r="T45" s="532">
        <f t="shared" si="25"/>
        <v>0</v>
      </c>
      <c r="U45" s="532">
        <f t="shared" si="26"/>
        <v>0</v>
      </c>
      <c r="V45" s="535"/>
      <c r="W45" s="535"/>
      <c r="X45" s="535"/>
      <c r="Y45" s="535"/>
      <c r="Z45" s="535"/>
      <c r="AA45" s="535"/>
    </row>
    <row r="46" spans="2:27" x14ac:dyDescent="0.2">
      <c r="B46" s="215" t="s">
        <v>435</v>
      </c>
      <c r="C46" s="538">
        <v>3500</v>
      </c>
      <c r="D46" s="532">
        <f t="shared" si="14"/>
        <v>0</v>
      </c>
      <c r="E46" s="532">
        <f t="shared" si="15"/>
        <v>0</v>
      </c>
      <c r="F46" s="535"/>
      <c r="G46" s="535"/>
      <c r="H46" s="535"/>
      <c r="I46" s="535"/>
      <c r="J46" s="535"/>
      <c r="K46" s="535"/>
      <c r="L46" s="532">
        <f t="shared" si="17"/>
        <v>0</v>
      </c>
      <c r="M46" s="532">
        <f t="shared" si="18"/>
        <v>0</v>
      </c>
      <c r="N46" s="535"/>
      <c r="O46" s="535"/>
      <c r="P46" s="535"/>
      <c r="Q46" s="535"/>
      <c r="R46" s="535"/>
      <c r="S46" s="535"/>
      <c r="T46" s="532">
        <f t="shared" si="25"/>
        <v>0</v>
      </c>
      <c r="U46" s="532">
        <f t="shared" si="26"/>
        <v>0</v>
      </c>
      <c r="V46" s="535"/>
      <c r="W46" s="535"/>
      <c r="X46" s="535"/>
      <c r="Y46" s="535"/>
      <c r="Z46" s="535"/>
      <c r="AA46" s="535"/>
    </row>
    <row r="47" spans="2:27" x14ac:dyDescent="0.2">
      <c r="B47" s="215" t="s">
        <v>436</v>
      </c>
      <c r="C47" s="538">
        <v>3600</v>
      </c>
      <c r="D47" s="532">
        <f t="shared" si="14"/>
        <v>0</v>
      </c>
      <c r="E47" s="532">
        <f t="shared" si="15"/>
        <v>0</v>
      </c>
      <c r="F47" s="535"/>
      <c r="G47" s="535"/>
      <c r="H47" s="535"/>
      <c r="I47" s="535"/>
      <c r="J47" s="535"/>
      <c r="K47" s="535"/>
      <c r="L47" s="532">
        <f t="shared" si="17"/>
        <v>0</v>
      </c>
      <c r="M47" s="532">
        <f t="shared" si="18"/>
        <v>0</v>
      </c>
      <c r="N47" s="535"/>
      <c r="O47" s="535"/>
      <c r="P47" s="535"/>
      <c r="Q47" s="535"/>
      <c r="R47" s="535"/>
      <c r="S47" s="535"/>
      <c r="T47" s="532">
        <f t="shared" si="25"/>
        <v>0</v>
      </c>
      <c r="U47" s="532">
        <f t="shared" si="26"/>
        <v>0</v>
      </c>
      <c r="V47" s="535"/>
      <c r="W47" s="535"/>
      <c r="X47" s="535"/>
      <c r="Y47" s="535"/>
      <c r="Z47" s="535"/>
      <c r="AA47" s="535"/>
    </row>
    <row r="48" spans="2:27" x14ac:dyDescent="0.2">
      <c r="B48" s="215" t="s">
        <v>437</v>
      </c>
      <c r="C48" s="538">
        <v>3700</v>
      </c>
      <c r="D48" s="532">
        <f t="shared" si="14"/>
        <v>0</v>
      </c>
      <c r="E48" s="532">
        <f t="shared" si="15"/>
        <v>0</v>
      </c>
      <c r="F48" s="535"/>
      <c r="G48" s="535"/>
      <c r="H48" s="535"/>
      <c r="I48" s="535"/>
      <c r="J48" s="535"/>
      <c r="K48" s="535"/>
      <c r="L48" s="532">
        <f t="shared" si="17"/>
        <v>0</v>
      </c>
      <c r="M48" s="532">
        <f t="shared" si="18"/>
        <v>0</v>
      </c>
      <c r="N48" s="535"/>
      <c r="O48" s="535"/>
      <c r="P48" s="535"/>
      <c r="Q48" s="535"/>
      <c r="R48" s="535"/>
      <c r="S48" s="535"/>
      <c r="T48" s="532">
        <f t="shared" si="25"/>
        <v>0</v>
      </c>
      <c r="U48" s="532">
        <f t="shared" si="26"/>
        <v>0</v>
      </c>
      <c r="V48" s="535"/>
      <c r="W48" s="535"/>
      <c r="X48" s="535"/>
      <c r="Y48" s="535"/>
      <c r="Z48" s="535"/>
      <c r="AA48" s="535"/>
    </row>
    <row r="49" spans="2:27" ht="22.5" x14ac:dyDescent="0.2">
      <c r="B49" s="215" t="s">
        <v>438</v>
      </c>
      <c r="C49" s="538">
        <v>3800</v>
      </c>
      <c r="D49" s="532">
        <f t="shared" si="14"/>
        <v>0</v>
      </c>
      <c r="E49" s="532">
        <f t="shared" si="15"/>
        <v>0</v>
      </c>
      <c r="F49" s="535"/>
      <c r="G49" s="535"/>
      <c r="H49" s="535"/>
      <c r="I49" s="535"/>
      <c r="J49" s="535"/>
      <c r="K49" s="535"/>
      <c r="L49" s="532">
        <f t="shared" si="17"/>
        <v>0</v>
      </c>
      <c r="M49" s="532">
        <f t="shared" si="18"/>
        <v>0</v>
      </c>
      <c r="N49" s="535"/>
      <c r="O49" s="535"/>
      <c r="P49" s="535"/>
      <c r="Q49" s="535"/>
      <c r="R49" s="535"/>
      <c r="S49" s="535"/>
      <c r="T49" s="532">
        <f t="shared" si="25"/>
        <v>0</v>
      </c>
      <c r="U49" s="532">
        <f t="shared" si="26"/>
        <v>0</v>
      </c>
      <c r="V49" s="535"/>
      <c r="W49" s="535"/>
      <c r="X49" s="535"/>
      <c r="Y49" s="535"/>
      <c r="Z49" s="535"/>
      <c r="AA49" s="535"/>
    </row>
    <row r="50" spans="2:27" ht="45" x14ac:dyDescent="0.2">
      <c r="B50" s="215" t="s">
        <v>439</v>
      </c>
      <c r="C50" s="538">
        <v>3900</v>
      </c>
      <c r="D50" s="532">
        <f t="shared" si="14"/>
        <v>0</v>
      </c>
      <c r="E50" s="532">
        <f t="shared" si="15"/>
        <v>0</v>
      </c>
      <c r="F50" s="535"/>
      <c r="G50" s="535"/>
      <c r="H50" s="535"/>
      <c r="I50" s="535"/>
      <c r="J50" s="535"/>
      <c r="K50" s="535"/>
      <c r="L50" s="532">
        <f t="shared" si="17"/>
        <v>0</v>
      </c>
      <c r="M50" s="532">
        <f t="shared" si="18"/>
        <v>0</v>
      </c>
      <c r="N50" s="535"/>
      <c r="O50" s="535"/>
      <c r="P50" s="535"/>
      <c r="Q50" s="535"/>
      <c r="R50" s="535"/>
      <c r="S50" s="535"/>
      <c r="T50" s="532">
        <f t="shared" si="25"/>
        <v>0</v>
      </c>
      <c r="U50" s="532">
        <f t="shared" si="26"/>
        <v>0</v>
      </c>
      <c r="V50" s="535"/>
      <c r="W50" s="535"/>
      <c r="X50" s="535"/>
      <c r="Y50" s="535"/>
      <c r="Z50" s="535"/>
      <c r="AA50" s="535"/>
    </row>
    <row r="51" spans="2:27" x14ac:dyDescent="0.2">
      <c r="B51" s="218" t="s">
        <v>150</v>
      </c>
      <c r="C51" s="537">
        <v>9000</v>
      </c>
      <c r="D51" s="532">
        <f t="shared" si="14"/>
        <v>0</v>
      </c>
      <c r="E51" s="532">
        <f t="shared" si="15"/>
        <v>0</v>
      </c>
      <c r="F51" s="532">
        <f>F9+F27+F41</f>
        <v>0</v>
      </c>
      <c r="G51" s="532">
        <f t="shared" ref="G51:K51" si="85">G9+G27+G41</f>
        <v>0</v>
      </c>
      <c r="H51" s="532">
        <f t="shared" si="85"/>
        <v>0</v>
      </c>
      <c r="I51" s="532">
        <f t="shared" si="85"/>
        <v>0</v>
      </c>
      <c r="J51" s="532">
        <f t="shared" si="85"/>
        <v>0</v>
      </c>
      <c r="K51" s="532">
        <f t="shared" si="85"/>
        <v>0</v>
      </c>
      <c r="L51" s="532">
        <f t="shared" si="17"/>
        <v>0</v>
      </c>
      <c r="M51" s="532">
        <f t="shared" si="18"/>
        <v>0</v>
      </c>
      <c r="N51" s="532">
        <f t="shared" ref="N51:S51" si="86">N9+N27+N41</f>
        <v>0</v>
      </c>
      <c r="O51" s="532">
        <f t="shared" si="86"/>
        <v>0</v>
      </c>
      <c r="P51" s="532">
        <f t="shared" si="86"/>
        <v>0</v>
      </c>
      <c r="Q51" s="532">
        <f t="shared" si="86"/>
        <v>0</v>
      </c>
      <c r="R51" s="532">
        <f t="shared" si="86"/>
        <v>0</v>
      </c>
      <c r="S51" s="532">
        <f t="shared" si="86"/>
        <v>0</v>
      </c>
      <c r="T51" s="532">
        <f t="shared" si="25"/>
        <v>0</v>
      </c>
      <c r="U51" s="532">
        <f t="shared" si="26"/>
        <v>0</v>
      </c>
      <c r="V51" s="532">
        <f t="shared" ref="V51:AA51" si="87">V9+V27+V41</f>
        <v>0</v>
      </c>
      <c r="W51" s="532">
        <f t="shared" si="87"/>
        <v>0</v>
      </c>
      <c r="X51" s="532">
        <f t="shared" si="87"/>
        <v>0</v>
      </c>
      <c r="Y51" s="532">
        <f t="shared" si="87"/>
        <v>0</v>
      </c>
      <c r="Z51" s="532">
        <f t="shared" si="87"/>
        <v>0</v>
      </c>
      <c r="AA51" s="532">
        <f t="shared" si="87"/>
        <v>0</v>
      </c>
    </row>
    <row r="52" spans="2:27" x14ac:dyDescent="0.2">
      <c r="B52" s="219"/>
      <c r="C52" s="220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</row>
    <row r="53" spans="2:27" ht="16.5" customHeight="1" x14ac:dyDescent="0.2">
      <c r="B53" s="693" t="s">
        <v>460</v>
      </c>
      <c r="C53" s="693"/>
      <c r="D53" s="693"/>
      <c r="E53" s="693"/>
      <c r="F53" s="693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693"/>
      <c r="R53" s="693"/>
      <c r="S53" s="693"/>
      <c r="T53" s="693"/>
      <c r="U53" s="693"/>
      <c r="V53" s="693"/>
      <c r="W53" s="693"/>
      <c r="X53" s="693"/>
      <c r="Y53" s="693"/>
      <c r="Z53" s="693"/>
      <c r="AA53" s="693"/>
    </row>
  </sheetData>
  <mergeCells count="23">
    <mergeCell ref="B53:AA53"/>
    <mergeCell ref="V6:W6"/>
    <mergeCell ref="X6:Y6"/>
    <mergeCell ref="Z6:AA6"/>
    <mergeCell ref="L5:M6"/>
    <mergeCell ref="N5:S5"/>
    <mergeCell ref="T5:U6"/>
    <mergeCell ref="V5:AA5"/>
    <mergeCell ref="F6:G6"/>
    <mergeCell ref="H6:I6"/>
    <mergeCell ref="J6:K6"/>
    <mergeCell ref="N6:O6"/>
    <mergeCell ref="P6:Q6"/>
    <mergeCell ref="B1:AA2"/>
    <mergeCell ref="B3:B7"/>
    <mergeCell ref="C3:C7"/>
    <mergeCell ref="D3:K4"/>
    <mergeCell ref="L3:AA3"/>
    <mergeCell ref="L4:S4"/>
    <mergeCell ref="T4:AA4"/>
    <mergeCell ref="D5:E6"/>
    <mergeCell ref="F5:K5"/>
    <mergeCell ref="R6:S6"/>
  </mergeCells>
  <pageMargins left="0.7" right="0.7" top="0.75" bottom="0.75" header="0.3" footer="0.3"/>
  <pageSetup paperSize="9" scale="5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-0.499984740745262"/>
    <pageSetUpPr fitToPage="1"/>
  </sheetPr>
  <dimension ref="B1:P56"/>
  <sheetViews>
    <sheetView view="pageBreakPreview" zoomScale="85" zoomScaleNormal="85" zoomScaleSheetLayoutView="85" workbookViewId="0">
      <selection activeCell="R49" sqref="R49"/>
    </sheetView>
  </sheetViews>
  <sheetFormatPr defaultColWidth="9.140625" defaultRowHeight="12.75" x14ac:dyDescent="0.2"/>
  <cols>
    <col min="1" max="1" width="1.140625" style="75" customWidth="1"/>
    <col min="2" max="2" width="45" style="189" customWidth="1"/>
    <col min="3" max="3" width="6.140625" style="75" customWidth="1"/>
    <col min="4" max="4" width="8.42578125" style="75" customWidth="1"/>
    <col min="5" max="5" width="9.85546875" style="75" customWidth="1"/>
    <col min="6" max="6" width="12" style="75" customWidth="1"/>
    <col min="7" max="7" width="7.28515625" style="75" customWidth="1"/>
    <col min="8" max="8" width="12" style="75" customWidth="1"/>
    <col min="9" max="9" width="13.85546875" style="75" customWidth="1"/>
    <col min="10" max="10" width="14.7109375" style="75" customWidth="1"/>
    <col min="11" max="11" width="11.42578125" style="75" customWidth="1"/>
    <col min="12" max="12" width="10.28515625" style="75" customWidth="1"/>
    <col min="13" max="13" width="8.7109375" style="75" customWidth="1"/>
    <col min="14" max="14" width="11.28515625" style="75" customWidth="1"/>
    <col min="15" max="15" width="11.42578125" style="75" customWidth="1"/>
    <col min="16" max="38" width="12.7109375" style="75" customWidth="1"/>
    <col min="39" max="245" width="9.140625" style="75"/>
    <col min="246" max="246" width="47.7109375" style="75" customWidth="1"/>
    <col min="247" max="247" width="6.5703125" style="75" customWidth="1"/>
    <col min="248" max="248" width="20.5703125" style="75" customWidth="1"/>
    <col min="249" max="258" width="0" style="75" hidden="1" customWidth="1"/>
    <col min="259" max="259" width="21.85546875" style="75" customWidth="1"/>
    <col min="260" max="260" width="21.7109375" style="75" customWidth="1"/>
    <col min="261" max="261" width="22.42578125" style="75" customWidth="1"/>
    <col min="262" max="263" width="20.85546875" style="75" customWidth="1"/>
    <col min="264" max="264" width="19.28515625" style="75" customWidth="1"/>
    <col min="265" max="265" width="21" style="75" customWidth="1"/>
    <col min="266" max="501" width="9.140625" style="75"/>
    <col min="502" max="502" width="47.7109375" style="75" customWidth="1"/>
    <col min="503" max="503" width="6.5703125" style="75" customWidth="1"/>
    <col min="504" max="504" width="20.5703125" style="75" customWidth="1"/>
    <col min="505" max="514" width="0" style="75" hidden="1" customWidth="1"/>
    <col min="515" max="515" width="21.85546875" style="75" customWidth="1"/>
    <col min="516" max="516" width="21.7109375" style="75" customWidth="1"/>
    <col min="517" max="517" width="22.42578125" style="75" customWidth="1"/>
    <col min="518" max="519" width="20.85546875" style="75" customWidth="1"/>
    <col min="520" max="520" width="19.28515625" style="75" customWidth="1"/>
    <col min="521" max="521" width="21" style="75" customWidth="1"/>
    <col min="522" max="757" width="9.140625" style="75"/>
    <col min="758" max="758" width="47.7109375" style="75" customWidth="1"/>
    <col min="759" max="759" width="6.5703125" style="75" customWidth="1"/>
    <col min="760" max="760" width="20.5703125" style="75" customWidth="1"/>
    <col min="761" max="770" width="0" style="75" hidden="1" customWidth="1"/>
    <col min="771" max="771" width="21.85546875" style="75" customWidth="1"/>
    <col min="772" max="772" width="21.7109375" style="75" customWidth="1"/>
    <col min="773" max="773" width="22.42578125" style="75" customWidth="1"/>
    <col min="774" max="775" width="20.85546875" style="75" customWidth="1"/>
    <col min="776" max="776" width="19.28515625" style="75" customWidth="1"/>
    <col min="777" max="777" width="21" style="75" customWidth="1"/>
    <col min="778" max="1013" width="9.140625" style="75"/>
    <col min="1014" max="1014" width="47.7109375" style="75" customWidth="1"/>
    <col min="1015" max="1015" width="6.5703125" style="75" customWidth="1"/>
    <col min="1016" max="1016" width="20.5703125" style="75" customWidth="1"/>
    <col min="1017" max="1026" width="0" style="75" hidden="1" customWidth="1"/>
    <col min="1027" max="1027" width="21.85546875" style="75" customWidth="1"/>
    <col min="1028" max="1028" width="21.7109375" style="75" customWidth="1"/>
    <col min="1029" max="1029" width="22.42578125" style="75" customWidth="1"/>
    <col min="1030" max="1031" width="20.85546875" style="75" customWidth="1"/>
    <col min="1032" max="1032" width="19.28515625" style="75" customWidth="1"/>
    <col min="1033" max="1033" width="21" style="75" customWidth="1"/>
    <col min="1034" max="1269" width="9.140625" style="75"/>
    <col min="1270" max="1270" width="47.7109375" style="75" customWidth="1"/>
    <col min="1271" max="1271" width="6.5703125" style="75" customWidth="1"/>
    <col min="1272" max="1272" width="20.5703125" style="75" customWidth="1"/>
    <col min="1273" max="1282" width="0" style="75" hidden="1" customWidth="1"/>
    <col min="1283" max="1283" width="21.85546875" style="75" customWidth="1"/>
    <col min="1284" max="1284" width="21.7109375" style="75" customWidth="1"/>
    <col min="1285" max="1285" width="22.42578125" style="75" customWidth="1"/>
    <col min="1286" max="1287" width="20.85546875" style="75" customWidth="1"/>
    <col min="1288" max="1288" width="19.28515625" style="75" customWidth="1"/>
    <col min="1289" max="1289" width="21" style="75" customWidth="1"/>
    <col min="1290" max="1525" width="9.140625" style="75"/>
    <col min="1526" max="1526" width="47.7109375" style="75" customWidth="1"/>
    <col min="1527" max="1527" width="6.5703125" style="75" customWidth="1"/>
    <col min="1528" max="1528" width="20.5703125" style="75" customWidth="1"/>
    <col min="1529" max="1538" width="0" style="75" hidden="1" customWidth="1"/>
    <col min="1539" max="1539" width="21.85546875" style="75" customWidth="1"/>
    <col min="1540" max="1540" width="21.7109375" style="75" customWidth="1"/>
    <col min="1541" max="1541" width="22.42578125" style="75" customWidth="1"/>
    <col min="1542" max="1543" width="20.85546875" style="75" customWidth="1"/>
    <col min="1544" max="1544" width="19.28515625" style="75" customWidth="1"/>
    <col min="1545" max="1545" width="21" style="75" customWidth="1"/>
    <col min="1546" max="1781" width="9.140625" style="75"/>
    <col min="1782" max="1782" width="47.7109375" style="75" customWidth="1"/>
    <col min="1783" max="1783" width="6.5703125" style="75" customWidth="1"/>
    <col min="1784" max="1784" width="20.5703125" style="75" customWidth="1"/>
    <col min="1785" max="1794" width="0" style="75" hidden="1" customWidth="1"/>
    <col min="1795" max="1795" width="21.85546875" style="75" customWidth="1"/>
    <col min="1796" max="1796" width="21.7109375" style="75" customWidth="1"/>
    <col min="1797" max="1797" width="22.42578125" style="75" customWidth="1"/>
    <col min="1798" max="1799" width="20.85546875" style="75" customWidth="1"/>
    <col min="1800" max="1800" width="19.28515625" style="75" customWidth="1"/>
    <col min="1801" max="1801" width="21" style="75" customWidth="1"/>
    <col min="1802" max="2037" width="9.140625" style="75"/>
    <col min="2038" max="2038" width="47.7109375" style="75" customWidth="1"/>
    <col min="2039" max="2039" width="6.5703125" style="75" customWidth="1"/>
    <col min="2040" max="2040" width="20.5703125" style="75" customWidth="1"/>
    <col min="2041" max="2050" width="0" style="75" hidden="1" customWidth="1"/>
    <col min="2051" max="2051" width="21.85546875" style="75" customWidth="1"/>
    <col min="2052" max="2052" width="21.7109375" style="75" customWidth="1"/>
    <col min="2053" max="2053" width="22.42578125" style="75" customWidth="1"/>
    <col min="2054" max="2055" width="20.85546875" style="75" customWidth="1"/>
    <col min="2056" max="2056" width="19.28515625" style="75" customWidth="1"/>
    <col min="2057" max="2057" width="21" style="75" customWidth="1"/>
    <col min="2058" max="2293" width="9.140625" style="75"/>
    <col min="2294" max="2294" width="47.7109375" style="75" customWidth="1"/>
    <col min="2295" max="2295" width="6.5703125" style="75" customWidth="1"/>
    <col min="2296" max="2296" width="20.5703125" style="75" customWidth="1"/>
    <col min="2297" max="2306" width="0" style="75" hidden="1" customWidth="1"/>
    <col min="2307" max="2307" width="21.85546875" style="75" customWidth="1"/>
    <col min="2308" max="2308" width="21.7109375" style="75" customWidth="1"/>
    <col min="2309" max="2309" width="22.42578125" style="75" customWidth="1"/>
    <col min="2310" max="2311" width="20.85546875" style="75" customWidth="1"/>
    <col min="2312" max="2312" width="19.28515625" style="75" customWidth="1"/>
    <col min="2313" max="2313" width="21" style="75" customWidth="1"/>
    <col min="2314" max="2549" width="9.140625" style="75"/>
    <col min="2550" max="2550" width="47.7109375" style="75" customWidth="1"/>
    <col min="2551" max="2551" width="6.5703125" style="75" customWidth="1"/>
    <col min="2552" max="2552" width="20.5703125" style="75" customWidth="1"/>
    <col min="2553" max="2562" width="0" style="75" hidden="1" customWidth="1"/>
    <col min="2563" max="2563" width="21.85546875" style="75" customWidth="1"/>
    <col min="2564" max="2564" width="21.7109375" style="75" customWidth="1"/>
    <col min="2565" max="2565" width="22.42578125" style="75" customWidth="1"/>
    <col min="2566" max="2567" width="20.85546875" style="75" customWidth="1"/>
    <col min="2568" max="2568" width="19.28515625" style="75" customWidth="1"/>
    <col min="2569" max="2569" width="21" style="75" customWidth="1"/>
    <col min="2570" max="2805" width="9.140625" style="75"/>
    <col min="2806" max="2806" width="47.7109375" style="75" customWidth="1"/>
    <col min="2807" max="2807" width="6.5703125" style="75" customWidth="1"/>
    <col min="2808" max="2808" width="20.5703125" style="75" customWidth="1"/>
    <col min="2809" max="2818" width="0" style="75" hidden="1" customWidth="1"/>
    <col min="2819" max="2819" width="21.85546875" style="75" customWidth="1"/>
    <col min="2820" max="2820" width="21.7109375" style="75" customWidth="1"/>
    <col min="2821" max="2821" width="22.42578125" style="75" customWidth="1"/>
    <col min="2822" max="2823" width="20.85546875" style="75" customWidth="1"/>
    <col min="2824" max="2824" width="19.28515625" style="75" customWidth="1"/>
    <col min="2825" max="2825" width="21" style="75" customWidth="1"/>
    <col min="2826" max="3061" width="9.140625" style="75"/>
    <col min="3062" max="3062" width="47.7109375" style="75" customWidth="1"/>
    <col min="3063" max="3063" width="6.5703125" style="75" customWidth="1"/>
    <col min="3064" max="3064" width="20.5703125" style="75" customWidth="1"/>
    <col min="3065" max="3074" width="0" style="75" hidden="1" customWidth="1"/>
    <col min="3075" max="3075" width="21.85546875" style="75" customWidth="1"/>
    <col min="3076" max="3076" width="21.7109375" style="75" customWidth="1"/>
    <col min="3077" max="3077" width="22.42578125" style="75" customWidth="1"/>
    <col min="3078" max="3079" width="20.85546875" style="75" customWidth="1"/>
    <col min="3080" max="3080" width="19.28515625" style="75" customWidth="1"/>
    <col min="3081" max="3081" width="21" style="75" customWidth="1"/>
    <col min="3082" max="3317" width="9.140625" style="75"/>
    <col min="3318" max="3318" width="47.7109375" style="75" customWidth="1"/>
    <col min="3319" max="3319" width="6.5703125" style="75" customWidth="1"/>
    <col min="3320" max="3320" width="20.5703125" style="75" customWidth="1"/>
    <col min="3321" max="3330" width="0" style="75" hidden="1" customWidth="1"/>
    <col min="3331" max="3331" width="21.85546875" style="75" customWidth="1"/>
    <col min="3332" max="3332" width="21.7109375" style="75" customWidth="1"/>
    <col min="3333" max="3333" width="22.42578125" style="75" customWidth="1"/>
    <col min="3334" max="3335" width="20.85546875" style="75" customWidth="1"/>
    <col min="3336" max="3336" width="19.28515625" style="75" customWidth="1"/>
    <col min="3337" max="3337" width="21" style="75" customWidth="1"/>
    <col min="3338" max="3573" width="9.140625" style="75"/>
    <col min="3574" max="3574" width="47.7109375" style="75" customWidth="1"/>
    <col min="3575" max="3575" width="6.5703125" style="75" customWidth="1"/>
    <col min="3576" max="3576" width="20.5703125" style="75" customWidth="1"/>
    <col min="3577" max="3586" width="0" style="75" hidden="1" customWidth="1"/>
    <col min="3587" max="3587" width="21.85546875" style="75" customWidth="1"/>
    <col min="3588" max="3588" width="21.7109375" style="75" customWidth="1"/>
    <col min="3589" max="3589" width="22.42578125" style="75" customWidth="1"/>
    <col min="3590" max="3591" width="20.85546875" style="75" customWidth="1"/>
    <col min="3592" max="3592" width="19.28515625" style="75" customWidth="1"/>
    <col min="3593" max="3593" width="21" style="75" customWidth="1"/>
    <col min="3594" max="3829" width="9.140625" style="75"/>
    <col min="3830" max="3830" width="47.7109375" style="75" customWidth="1"/>
    <col min="3831" max="3831" width="6.5703125" style="75" customWidth="1"/>
    <col min="3832" max="3832" width="20.5703125" style="75" customWidth="1"/>
    <col min="3833" max="3842" width="0" style="75" hidden="1" customWidth="1"/>
    <col min="3843" max="3843" width="21.85546875" style="75" customWidth="1"/>
    <col min="3844" max="3844" width="21.7109375" style="75" customWidth="1"/>
    <col min="3845" max="3845" width="22.42578125" style="75" customWidth="1"/>
    <col min="3846" max="3847" width="20.85546875" style="75" customWidth="1"/>
    <col min="3848" max="3848" width="19.28515625" style="75" customWidth="1"/>
    <col min="3849" max="3849" width="21" style="75" customWidth="1"/>
    <col min="3850" max="4085" width="9.140625" style="75"/>
    <col min="4086" max="4086" width="47.7109375" style="75" customWidth="1"/>
    <col min="4087" max="4087" width="6.5703125" style="75" customWidth="1"/>
    <col min="4088" max="4088" width="20.5703125" style="75" customWidth="1"/>
    <col min="4089" max="4098" width="0" style="75" hidden="1" customWidth="1"/>
    <col min="4099" max="4099" width="21.85546875" style="75" customWidth="1"/>
    <col min="4100" max="4100" width="21.7109375" style="75" customWidth="1"/>
    <col min="4101" max="4101" width="22.42578125" style="75" customWidth="1"/>
    <col min="4102" max="4103" width="20.85546875" style="75" customWidth="1"/>
    <col min="4104" max="4104" width="19.28515625" style="75" customWidth="1"/>
    <col min="4105" max="4105" width="21" style="75" customWidth="1"/>
    <col min="4106" max="4341" width="9.140625" style="75"/>
    <col min="4342" max="4342" width="47.7109375" style="75" customWidth="1"/>
    <col min="4343" max="4343" width="6.5703125" style="75" customWidth="1"/>
    <col min="4344" max="4344" width="20.5703125" style="75" customWidth="1"/>
    <col min="4345" max="4354" width="0" style="75" hidden="1" customWidth="1"/>
    <col min="4355" max="4355" width="21.85546875" style="75" customWidth="1"/>
    <col min="4356" max="4356" width="21.7109375" style="75" customWidth="1"/>
    <col min="4357" max="4357" width="22.42578125" style="75" customWidth="1"/>
    <col min="4358" max="4359" width="20.85546875" style="75" customWidth="1"/>
    <col min="4360" max="4360" width="19.28515625" style="75" customWidth="1"/>
    <col min="4361" max="4361" width="21" style="75" customWidth="1"/>
    <col min="4362" max="4597" width="9.140625" style="75"/>
    <col min="4598" max="4598" width="47.7109375" style="75" customWidth="1"/>
    <col min="4599" max="4599" width="6.5703125" style="75" customWidth="1"/>
    <col min="4600" max="4600" width="20.5703125" style="75" customWidth="1"/>
    <col min="4601" max="4610" width="0" style="75" hidden="1" customWidth="1"/>
    <col min="4611" max="4611" width="21.85546875" style="75" customWidth="1"/>
    <col min="4612" max="4612" width="21.7109375" style="75" customWidth="1"/>
    <col min="4613" max="4613" width="22.42578125" style="75" customWidth="1"/>
    <col min="4614" max="4615" width="20.85546875" style="75" customWidth="1"/>
    <col min="4616" max="4616" width="19.28515625" style="75" customWidth="1"/>
    <col min="4617" max="4617" width="21" style="75" customWidth="1"/>
    <col min="4618" max="4853" width="9.140625" style="75"/>
    <col min="4854" max="4854" width="47.7109375" style="75" customWidth="1"/>
    <col min="4855" max="4855" width="6.5703125" style="75" customWidth="1"/>
    <col min="4856" max="4856" width="20.5703125" style="75" customWidth="1"/>
    <col min="4857" max="4866" width="0" style="75" hidden="1" customWidth="1"/>
    <col min="4867" max="4867" width="21.85546875" style="75" customWidth="1"/>
    <col min="4868" max="4868" width="21.7109375" style="75" customWidth="1"/>
    <col min="4869" max="4869" width="22.42578125" style="75" customWidth="1"/>
    <col min="4870" max="4871" width="20.85546875" style="75" customWidth="1"/>
    <col min="4872" max="4872" width="19.28515625" style="75" customWidth="1"/>
    <col min="4873" max="4873" width="21" style="75" customWidth="1"/>
    <col min="4874" max="5109" width="9.140625" style="75"/>
    <col min="5110" max="5110" width="47.7109375" style="75" customWidth="1"/>
    <col min="5111" max="5111" width="6.5703125" style="75" customWidth="1"/>
    <col min="5112" max="5112" width="20.5703125" style="75" customWidth="1"/>
    <col min="5113" max="5122" width="0" style="75" hidden="1" customWidth="1"/>
    <col min="5123" max="5123" width="21.85546875" style="75" customWidth="1"/>
    <col min="5124" max="5124" width="21.7109375" style="75" customWidth="1"/>
    <col min="5125" max="5125" width="22.42578125" style="75" customWidth="1"/>
    <col min="5126" max="5127" width="20.85546875" style="75" customWidth="1"/>
    <col min="5128" max="5128" width="19.28515625" style="75" customWidth="1"/>
    <col min="5129" max="5129" width="21" style="75" customWidth="1"/>
    <col min="5130" max="5365" width="9.140625" style="75"/>
    <col min="5366" max="5366" width="47.7109375" style="75" customWidth="1"/>
    <col min="5367" max="5367" width="6.5703125" style="75" customWidth="1"/>
    <col min="5368" max="5368" width="20.5703125" style="75" customWidth="1"/>
    <col min="5369" max="5378" width="0" style="75" hidden="1" customWidth="1"/>
    <col min="5379" max="5379" width="21.85546875" style="75" customWidth="1"/>
    <col min="5380" max="5380" width="21.7109375" style="75" customWidth="1"/>
    <col min="5381" max="5381" width="22.42578125" style="75" customWidth="1"/>
    <col min="5382" max="5383" width="20.85546875" style="75" customWidth="1"/>
    <col min="5384" max="5384" width="19.28515625" style="75" customWidth="1"/>
    <col min="5385" max="5385" width="21" style="75" customWidth="1"/>
    <col min="5386" max="5621" width="9.140625" style="75"/>
    <col min="5622" max="5622" width="47.7109375" style="75" customWidth="1"/>
    <col min="5623" max="5623" width="6.5703125" style="75" customWidth="1"/>
    <col min="5624" max="5624" width="20.5703125" style="75" customWidth="1"/>
    <col min="5625" max="5634" width="0" style="75" hidden="1" customWidth="1"/>
    <col min="5635" max="5635" width="21.85546875" style="75" customWidth="1"/>
    <col min="5636" max="5636" width="21.7109375" style="75" customWidth="1"/>
    <col min="5637" max="5637" width="22.42578125" style="75" customWidth="1"/>
    <col min="5638" max="5639" width="20.85546875" style="75" customWidth="1"/>
    <col min="5640" max="5640" width="19.28515625" style="75" customWidth="1"/>
    <col min="5641" max="5641" width="21" style="75" customWidth="1"/>
    <col min="5642" max="5877" width="9.140625" style="75"/>
    <col min="5878" max="5878" width="47.7109375" style="75" customWidth="1"/>
    <col min="5879" max="5879" width="6.5703125" style="75" customWidth="1"/>
    <col min="5880" max="5880" width="20.5703125" style="75" customWidth="1"/>
    <col min="5881" max="5890" width="0" style="75" hidden="1" customWidth="1"/>
    <col min="5891" max="5891" width="21.85546875" style="75" customWidth="1"/>
    <col min="5892" max="5892" width="21.7109375" style="75" customWidth="1"/>
    <col min="5893" max="5893" width="22.42578125" style="75" customWidth="1"/>
    <col min="5894" max="5895" width="20.85546875" style="75" customWidth="1"/>
    <col min="5896" max="5896" width="19.28515625" style="75" customWidth="1"/>
    <col min="5897" max="5897" width="21" style="75" customWidth="1"/>
    <col min="5898" max="6133" width="9.140625" style="75"/>
    <col min="6134" max="6134" width="47.7109375" style="75" customWidth="1"/>
    <col min="6135" max="6135" width="6.5703125" style="75" customWidth="1"/>
    <col min="6136" max="6136" width="20.5703125" style="75" customWidth="1"/>
    <col min="6137" max="6146" width="0" style="75" hidden="1" customWidth="1"/>
    <col min="6147" max="6147" width="21.85546875" style="75" customWidth="1"/>
    <col min="6148" max="6148" width="21.7109375" style="75" customWidth="1"/>
    <col min="6149" max="6149" width="22.42578125" style="75" customWidth="1"/>
    <col min="6150" max="6151" width="20.85546875" style="75" customWidth="1"/>
    <col min="6152" max="6152" width="19.28515625" style="75" customWidth="1"/>
    <col min="6153" max="6153" width="21" style="75" customWidth="1"/>
    <col min="6154" max="6389" width="9.140625" style="75"/>
    <col min="6390" max="6390" width="47.7109375" style="75" customWidth="1"/>
    <col min="6391" max="6391" width="6.5703125" style="75" customWidth="1"/>
    <col min="6392" max="6392" width="20.5703125" style="75" customWidth="1"/>
    <col min="6393" max="6402" width="0" style="75" hidden="1" customWidth="1"/>
    <col min="6403" max="6403" width="21.85546875" style="75" customWidth="1"/>
    <col min="6404" max="6404" width="21.7109375" style="75" customWidth="1"/>
    <col min="6405" max="6405" width="22.42578125" style="75" customWidth="1"/>
    <col min="6406" max="6407" width="20.85546875" style="75" customWidth="1"/>
    <col min="6408" max="6408" width="19.28515625" style="75" customWidth="1"/>
    <col min="6409" max="6409" width="21" style="75" customWidth="1"/>
    <col min="6410" max="6645" width="9.140625" style="75"/>
    <col min="6646" max="6646" width="47.7109375" style="75" customWidth="1"/>
    <col min="6647" max="6647" width="6.5703125" style="75" customWidth="1"/>
    <col min="6648" max="6648" width="20.5703125" style="75" customWidth="1"/>
    <col min="6649" max="6658" width="0" style="75" hidden="1" customWidth="1"/>
    <col min="6659" max="6659" width="21.85546875" style="75" customWidth="1"/>
    <col min="6660" max="6660" width="21.7109375" style="75" customWidth="1"/>
    <col min="6661" max="6661" width="22.42578125" style="75" customWidth="1"/>
    <col min="6662" max="6663" width="20.85546875" style="75" customWidth="1"/>
    <col min="6664" max="6664" width="19.28515625" style="75" customWidth="1"/>
    <col min="6665" max="6665" width="21" style="75" customWidth="1"/>
    <col min="6666" max="6901" width="9.140625" style="75"/>
    <col min="6902" max="6902" width="47.7109375" style="75" customWidth="1"/>
    <col min="6903" max="6903" width="6.5703125" style="75" customWidth="1"/>
    <col min="6904" max="6904" width="20.5703125" style="75" customWidth="1"/>
    <col min="6905" max="6914" width="0" style="75" hidden="1" customWidth="1"/>
    <col min="6915" max="6915" width="21.85546875" style="75" customWidth="1"/>
    <col min="6916" max="6916" width="21.7109375" style="75" customWidth="1"/>
    <col min="6917" max="6917" width="22.42578125" style="75" customWidth="1"/>
    <col min="6918" max="6919" width="20.85546875" style="75" customWidth="1"/>
    <col min="6920" max="6920" width="19.28515625" style="75" customWidth="1"/>
    <col min="6921" max="6921" width="21" style="75" customWidth="1"/>
    <col min="6922" max="7157" width="9.140625" style="75"/>
    <col min="7158" max="7158" width="47.7109375" style="75" customWidth="1"/>
    <col min="7159" max="7159" width="6.5703125" style="75" customWidth="1"/>
    <col min="7160" max="7160" width="20.5703125" style="75" customWidth="1"/>
    <col min="7161" max="7170" width="0" style="75" hidden="1" customWidth="1"/>
    <col min="7171" max="7171" width="21.85546875" style="75" customWidth="1"/>
    <col min="7172" max="7172" width="21.7109375" style="75" customWidth="1"/>
    <col min="7173" max="7173" width="22.42578125" style="75" customWidth="1"/>
    <col min="7174" max="7175" width="20.85546875" style="75" customWidth="1"/>
    <col min="7176" max="7176" width="19.28515625" style="75" customWidth="1"/>
    <col min="7177" max="7177" width="21" style="75" customWidth="1"/>
    <col min="7178" max="7413" width="9.140625" style="75"/>
    <col min="7414" max="7414" width="47.7109375" style="75" customWidth="1"/>
    <col min="7415" max="7415" width="6.5703125" style="75" customWidth="1"/>
    <col min="7416" max="7416" width="20.5703125" style="75" customWidth="1"/>
    <col min="7417" max="7426" width="0" style="75" hidden="1" customWidth="1"/>
    <col min="7427" max="7427" width="21.85546875" style="75" customWidth="1"/>
    <col min="7428" max="7428" width="21.7109375" style="75" customWidth="1"/>
    <col min="7429" max="7429" width="22.42578125" style="75" customWidth="1"/>
    <col min="7430" max="7431" width="20.85546875" style="75" customWidth="1"/>
    <col min="7432" max="7432" width="19.28515625" style="75" customWidth="1"/>
    <col min="7433" max="7433" width="21" style="75" customWidth="1"/>
    <col min="7434" max="7669" width="9.140625" style="75"/>
    <col min="7670" max="7670" width="47.7109375" style="75" customWidth="1"/>
    <col min="7671" max="7671" width="6.5703125" style="75" customWidth="1"/>
    <col min="7672" max="7672" width="20.5703125" style="75" customWidth="1"/>
    <col min="7673" max="7682" width="0" style="75" hidden="1" customWidth="1"/>
    <col min="7683" max="7683" width="21.85546875" style="75" customWidth="1"/>
    <col min="7684" max="7684" width="21.7109375" style="75" customWidth="1"/>
    <col min="7685" max="7685" width="22.42578125" style="75" customWidth="1"/>
    <col min="7686" max="7687" width="20.85546875" style="75" customWidth="1"/>
    <col min="7688" max="7688" width="19.28515625" style="75" customWidth="1"/>
    <col min="7689" max="7689" width="21" style="75" customWidth="1"/>
    <col min="7690" max="7925" width="9.140625" style="75"/>
    <col min="7926" max="7926" width="47.7109375" style="75" customWidth="1"/>
    <col min="7927" max="7927" width="6.5703125" style="75" customWidth="1"/>
    <col min="7928" max="7928" width="20.5703125" style="75" customWidth="1"/>
    <col min="7929" max="7938" width="0" style="75" hidden="1" customWidth="1"/>
    <col min="7939" max="7939" width="21.85546875" style="75" customWidth="1"/>
    <col min="7940" max="7940" width="21.7109375" style="75" customWidth="1"/>
    <col min="7941" max="7941" width="22.42578125" style="75" customWidth="1"/>
    <col min="7942" max="7943" width="20.85546875" style="75" customWidth="1"/>
    <col min="7944" max="7944" width="19.28515625" style="75" customWidth="1"/>
    <col min="7945" max="7945" width="21" style="75" customWidth="1"/>
    <col min="7946" max="8181" width="9.140625" style="75"/>
    <col min="8182" max="8182" width="47.7109375" style="75" customWidth="1"/>
    <col min="8183" max="8183" width="6.5703125" style="75" customWidth="1"/>
    <col min="8184" max="8184" width="20.5703125" style="75" customWidth="1"/>
    <col min="8185" max="8194" width="0" style="75" hidden="1" customWidth="1"/>
    <col min="8195" max="8195" width="21.85546875" style="75" customWidth="1"/>
    <col min="8196" max="8196" width="21.7109375" style="75" customWidth="1"/>
    <col min="8197" max="8197" width="22.42578125" style="75" customWidth="1"/>
    <col min="8198" max="8199" width="20.85546875" style="75" customWidth="1"/>
    <col min="8200" max="8200" width="19.28515625" style="75" customWidth="1"/>
    <col min="8201" max="8201" width="21" style="75" customWidth="1"/>
    <col min="8202" max="8437" width="9.140625" style="75"/>
    <col min="8438" max="8438" width="47.7109375" style="75" customWidth="1"/>
    <col min="8439" max="8439" width="6.5703125" style="75" customWidth="1"/>
    <col min="8440" max="8440" width="20.5703125" style="75" customWidth="1"/>
    <col min="8441" max="8450" width="0" style="75" hidden="1" customWidth="1"/>
    <col min="8451" max="8451" width="21.85546875" style="75" customWidth="1"/>
    <col min="8452" max="8452" width="21.7109375" style="75" customWidth="1"/>
    <col min="8453" max="8453" width="22.42578125" style="75" customWidth="1"/>
    <col min="8454" max="8455" width="20.85546875" style="75" customWidth="1"/>
    <col min="8456" max="8456" width="19.28515625" style="75" customWidth="1"/>
    <col min="8457" max="8457" width="21" style="75" customWidth="1"/>
    <col min="8458" max="8693" width="9.140625" style="75"/>
    <col min="8694" max="8694" width="47.7109375" style="75" customWidth="1"/>
    <col min="8695" max="8695" width="6.5703125" style="75" customWidth="1"/>
    <col min="8696" max="8696" width="20.5703125" style="75" customWidth="1"/>
    <col min="8697" max="8706" width="0" style="75" hidden="1" customWidth="1"/>
    <col min="8707" max="8707" width="21.85546875" style="75" customWidth="1"/>
    <col min="8708" max="8708" width="21.7109375" style="75" customWidth="1"/>
    <col min="8709" max="8709" width="22.42578125" style="75" customWidth="1"/>
    <col min="8710" max="8711" width="20.85546875" style="75" customWidth="1"/>
    <col min="8712" max="8712" width="19.28515625" style="75" customWidth="1"/>
    <col min="8713" max="8713" width="21" style="75" customWidth="1"/>
    <col min="8714" max="8949" width="9.140625" style="75"/>
    <col min="8950" max="8950" width="47.7109375" style="75" customWidth="1"/>
    <col min="8951" max="8951" width="6.5703125" style="75" customWidth="1"/>
    <col min="8952" max="8952" width="20.5703125" style="75" customWidth="1"/>
    <col min="8953" max="8962" width="0" style="75" hidden="1" customWidth="1"/>
    <col min="8963" max="8963" width="21.85546875" style="75" customWidth="1"/>
    <col min="8964" max="8964" width="21.7109375" style="75" customWidth="1"/>
    <col min="8965" max="8965" width="22.42578125" style="75" customWidth="1"/>
    <col min="8966" max="8967" width="20.85546875" style="75" customWidth="1"/>
    <col min="8968" max="8968" width="19.28515625" style="75" customWidth="1"/>
    <col min="8969" max="8969" width="21" style="75" customWidth="1"/>
    <col min="8970" max="9205" width="9.140625" style="75"/>
    <col min="9206" max="9206" width="47.7109375" style="75" customWidth="1"/>
    <col min="9207" max="9207" width="6.5703125" style="75" customWidth="1"/>
    <col min="9208" max="9208" width="20.5703125" style="75" customWidth="1"/>
    <col min="9209" max="9218" width="0" style="75" hidden="1" customWidth="1"/>
    <col min="9219" max="9219" width="21.85546875" style="75" customWidth="1"/>
    <col min="9220" max="9220" width="21.7109375" style="75" customWidth="1"/>
    <col min="9221" max="9221" width="22.42578125" style="75" customWidth="1"/>
    <col min="9222" max="9223" width="20.85546875" style="75" customWidth="1"/>
    <col min="9224" max="9224" width="19.28515625" style="75" customWidth="1"/>
    <col min="9225" max="9225" width="21" style="75" customWidth="1"/>
    <col min="9226" max="9461" width="9.140625" style="75"/>
    <col min="9462" max="9462" width="47.7109375" style="75" customWidth="1"/>
    <col min="9463" max="9463" width="6.5703125" style="75" customWidth="1"/>
    <col min="9464" max="9464" width="20.5703125" style="75" customWidth="1"/>
    <col min="9465" max="9474" width="0" style="75" hidden="1" customWidth="1"/>
    <col min="9475" max="9475" width="21.85546875" style="75" customWidth="1"/>
    <col min="9476" max="9476" width="21.7109375" style="75" customWidth="1"/>
    <col min="9477" max="9477" width="22.42578125" style="75" customWidth="1"/>
    <col min="9478" max="9479" width="20.85546875" style="75" customWidth="1"/>
    <col min="9480" max="9480" width="19.28515625" style="75" customWidth="1"/>
    <col min="9481" max="9481" width="21" style="75" customWidth="1"/>
    <col min="9482" max="9717" width="9.140625" style="75"/>
    <col min="9718" max="9718" width="47.7109375" style="75" customWidth="1"/>
    <col min="9719" max="9719" width="6.5703125" style="75" customWidth="1"/>
    <col min="9720" max="9720" width="20.5703125" style="75" customWidth="1"/>
    <col min="9721" max="9730" width="0" style="75" hidden="1" customWidth="1"/>
    <col min="9731" max="9731" width="21.85546875" style="75" customWidth="1"/>
    <col min="9732" max="9732" width="21.7109375" style="75" customWidth="1"/>
    <col min="9733" max="9733" width="22.42578125" style="75" customWidth="1"/>
    <col min="9734" max="9735" width="20.85546875" style="75" customWidth="1"/>
    <col min="9736" max="9736" width="19.28515625" style="75" customWidth="1"/>
    <col min="9737" max="9737" width="21" style="75" customWidth="1"/>
    <col min="9738" max="9973" width="9.140625" style="75"/>
    <col min="9974" max="9974" width="47.7109375" style="75" customWidth="1"/>
    <col min="9975" max="9975" width="6.5703125" style="75" customWidth="1"/>
    <col min="9976" max="9976" width="20.5703125" style="75" customWidth="1"/>
    <col min="9977" max="9986" width="0" style="75" hidden="1" customWidth="1"/>
    <col min="9987" max="9987" width="21.85546875" style="75" customWidth="1"/>
    <col min="9988" max="9988" width="21.7109375" style="75" customWidth="1"/>
    <col min="9989" max="9989" width="22.42578125" style="75" customWidth="1"/>
    <col min="9990" max="9991" width="20.85546875" style="75" customWidth="1"/>
    <col min="9992" max="9992" width="19.28515625" style="75" customWidth="1"/>
    <col min="9993" max="9993" width="21" style="75" customWidth="1"/>
    <col min="9994" max="10229" width="9.140625" style="75"/>
    <col min="10230" max="10230" width="47.7109375" style="75" customWidth="1"/>
    <col min="10231" max="10231" width="6.5703125" style="75" customWidth="1"/>
    <col min="10232" max="10232" width="20.5703125" style="75" customWidth="1"/>
    <col min="10233" max="10242" width="0" style="75" hidden="1" customWidth="1"/>
    <col min="10243" max="10243" width="21.85546875" style="75" customWidth="1"/>
    <col min="10244" max="10244" width="21.7109375" style="75" customWidth="1"/>
    <col min="10245" max="10245" width="22.42578125" style="75" customWidth="1"/>
    <col min="10246" max="10247" width="20.85546875" style="75" customWidth="1"/>
    <col min="10248" max="10248" width="19.28515625" style="75" customWidth="1"/>
    <col min="10249" max="10249" width="21" style="75" customWidth="1"/>
    <col min="10250" max="10485" width="9.140625" style="75"/>
    <col min="10486" max="10486" width="47.7109375" style="75" customWidth="1"/>
    <col min="10487" max="10487" width="6.5703125" style="75" customWidth="1"/>
    <col min="10488" max="10488" width="20.5703125" style="75" customWidth="1"/>
    <col min="10489" max="10498" width="0" style="75" hidden="1" customWidth="1"/>
    <col min="10499" max="10499" width="21.85546875" style="75" customWidth="1"/>
    <col min="10500" max="10500" width="21.7109375" style="75" customWidth="1"/>
    <col min="10501" max="10501" width="22.42578125" style="75" customWidth="1"/>
    <col min="10502" max="10503" width="20.85546875" style="75" customWidth="1"/>
    <col min="10504" max="10504" width="19.28515625" style="75" customWidth="1"/>
    <col min="10505" max="10505" width="21" style="75" customWidth="1"/>
    <col min="10506" max="10741" width="9.140625" style="75"/>
    <col min="10742" max="10742" width="47.7109375" style="75" customWidth="1"/>
    <col min="10743" max="10743" width="6.5703125" style="75" customWidth="1"/>
    <col min="10744" max="10744" width="20.5703125" style="75" customWidth="1"/>
    <col min="10745" max="10754" width="0" style="75" hidden="1" customWidth="1"/>
    <col min="10755" max="10755" width="21.85546875" style="75" customWidth="1"/>
    <col min="10756" max="10756" width="21.7109375" style="75" customWidth="1"/>
    <col min="10757" max="10757" width="22.42578125" style="75" customWidth="1"/>
    <col min="10758" max="10759" width="20.85546875" style="75" customWidth="1"/>
    <col min="10760" max="10760" width="19.28515625" style="75" customWidth="1"/>
    <col min="10761" max="10761" width="21" style="75" customWidth="1"/>
    <col min="10762" max="10997" width="9.140625" style="75"/>
    <col min="10998" max="10998" width="47.7109375" style="75" customWidth="1"/>
    <col min="10999" max="10999" width="6.5703125" style="75" customWidth="1"/>
    <col min="11000" max="11000" width="20.5703125" style="75" customWidth="1"/>
    <col min="11001" max="11010" width="0" style="75" hidden="1" customWidth="1"/>
    <col min="11011" max="11011" width="21.85546875" style="75" customWidth="1"/>
    <col min="11012" max="11012" width="21.7109375" style="75" customWidth="1"/>
    <col min="11013" max="11013" width="22.42578125" style="75" customWidth="1"/>
    <col min="11014" max="11015" width="20.85546875" style="75" customWidth="1"/>
    <col min="11016" max="11016" width="19.28515625" style="75" customWidth="1"/>
    <col min="11017" max="11017" width="21" style="75" customWidth="1"/>
    <col min="11018" max="11253" width="9.140625" style="75"/>
    <col min="11254" max="11254" width="47.7109375" style="75" customWidth="1"/>
    <col min="11255" max="11255" width="6.5703125" style="75" customWidth="1"/>
    <col min="11256" max="11256" width="20.5703125" style="75" customWidth="1"/>
    <col min="11257" max="11266" width="0" style="75" hidden="1" customWidth="1"/>
    <col min="11267" max="11267" width="21.85546875" style="75" customWidth="1"/>
    <col min="11268" max="11268" width="21.7109375" style="75" customWidth="1"/>
    <col min="11269" max="11269" width="22.42578125" style="75" customWidth="1"/>
    <col min="11270" max="11271" width="20.85546875" style="75" customWidth="1"/>
    <col min="11272" max="11272" width="19.28515625" style="75" customWidth="1"/>
    <col min="11273" max="11273" width="21" style="75" customWidth="1"/>
    <col min="11274" max="11509" width="9.140625" style="75"/>
    <col min="11510" max="11510" width="47.7109375" style="75" customWidth="1"/>
    <col min="11511" max="11511" width="6.5703125" style="75" customWidth="1"/>
    <col min="11512" max="11512" width="20.5703125" style="75" customWidth="1"/>
    <col min="11513" max="11522" width="0" style="75" hidden="1" customWidth="1"/>
    <col min="11523" max="11523" width="21.85546875" style="75" customWidth="1"/>
    <col min="11524" max="11524" width="21.7109375" style="75" customWidth="1"/>
    <col min="11525" max="11525" width="22.42578125" style="75" customWidth="1"/>
    <col min="11526" max="11527" width="20.85546875" style="75" customWidth="1"/>
    <col min="11528" max="11528" width="19.28515625" style="75" customWidth="1"/>
    <col min="11529" max="11529" width="21" style="75" customWidth="1"/>
    <col min="11530" max="11765" width="9.140625" style="75"/>
    <col min="11766" max="11766" width="47.7109375" style="75" customWidth="1"/>
    <col min="11767" max="11767" width="6.5703125" style="75" customWidth="1"/>
    <col min="11768" max="11768" width="20.5703125" style="75" customWidth="1"/>
    <col min="11769" max="11778" width="0" style="75" hidden="1" customWidth="1"/>
    <col min="11779" max="11779" width="21.85546875" style="75" customWidth="1"/>
    <col min="11780" max="11780" width="21.7109375" style="75" customWidth="1"/>
    <col min="11781" max="11781" width="22.42578125" style="75" customWidth="1"/>
    <col min="11782" max="11783" width="20.85546875" style="75" customWidth="1"/>
    <col min="11784" max="11784" width="19.28515625" style="75" customWidth="1"/>
    <col min="11785" max="11785" width="21" style="75" customWidth="1"/>
    <col min="11786" max="12021" width="9.140625" style="75"/>
    <col min="12022" max="12022" width="47.7109375" style="75" customWidth="1"/>
    <col min="12023" max="12023" width="6.5703125" style="75" customWidth="1"/>
    <col min="12024" max="12024" width="20.5703125" style="75" customWidth="1"/>
    <col min="12025" max="12034" width="0" style="75" hidden="1" customWidth="1"/>
    <col min="12035" max="12035" width="21.85546875" style="75" customWidth="1"/>
    <col min="12036" max="12036" width="21.7109375" style="75" customWidth="1"/>
    <col min="12037" max="12037" width="22.42578125" style="75" customWidth="1"/>
    <col min="12038" max="12039" width="20.85546875" style="75" customWidth="1"/>
    <col min="12040" max="12040" width="19.28515625" style="75" customWidth="1"/>
    <col min="12041" max="12041" width="21" style="75" customWidth="1"/>
    <col min="12042" max="12277" width="9.140625" style="75"/>
    <col min="12278" max="12278" width="47.7109375" style="75" customWidth="1"/>
    <col min="12279" max="12279" width="6.5703125" style="75" customWidth="1"/>
    <col min="12280" max="12280" width="20.5703125" style="75" customWidth="1"/>
    <col min="12281" max="12290" width="0" style="75" hidden="1" customWidth="1"/>
    <col min="12291" max="12291" width="21.85546875" style="75" customWidth="1"/>
    <col min="12292" max="12292" width="21.7109375" style="75" customWidth="1"/>
    <col min="12293" max="12293" width="22.42578125" style="75" customWidth="1"/>
    <col min="12294" max="12295" width="20.85546875" style="75" customWidth="1"/>
    <col min="12296" max="12296" width="19.28515625" style="75" customWidth="1"/>
    <col min="12297" max="12297" width="21" style="75" customWidth="1"/>
    <col min="12298" max="12533" width="9.140625" style="75"/>
    <col min="12534" max="12534" width="47.7109375" style="75" customWidth="1"/>
    <col min="12535" max="12535" width="6.5703125" style="75" customWidth="1"/>
    <col min="12536" max="12536" width="20.5703125" style="75" customWidth="1"/>
    <col min="12537" max="12546" width="0" style="75" hidden="1" customWidth="1"/>
    <col min="12547" max="12547" width="21.85546875" style="75" customWidth="1"/>
    <col min="12548" max="12548" width="21.7109375" style="75" customWidth="1"/>
    <col min="12549" max="12549" width="22.42578125" style="75" customWidth="1"/>
    <col min="12550" max="12551" width="20.85546875" style="75" customWidth="1"/>
    <col min="12552" max="12552" width="19.28515625" style="75" customWidth="1"/>
    <col min="12553" max="12553" width="21" style="75" customWidth="1"/>
    <col min="12554" max="12789" width="9.140625" style="75"/>
    <col min="12790" max="12790" width="47.7109375" style="75" customWidth="1"/>
    <col min="12791" max="12791" width="6.5703125" style="75" customWidth="1"/>
    <col min="12792" max="12792" width="20.5703125" style="75" customWidth="1"/>
    <col min="12793" max="12802" width="0" style="75" hidden="1" customWidth="1"/>
    <col min="12803" max="12803" width="21.85546875" style="75" customWidth="1"/>
    <col min="12804" max="12804" width="21.7109375" style="75" customWidth="1"/>
    <col min="12805" max="12805" width="22.42578125" style="75" customWidth="1"/>
    <col min="12806" max="12807" width="20.85546875" style="75" customWidth="1"/>
    <col min="12808" max="12808" width="19.28515625" style="75" customWidth="1"/>
    <col min="12809" max="12809" width="21" style="75" customWidth="1"/>
    <col min="12810" max="13045" width="9.140625" style="75"/>
    <col min="13046" max="13046" width="47.7109375" style="75" customWidth="1"/>
    <col min="13047" max="13047" width="6.5703125" style="75" customWidth="1"/>
    <col min="13048" max="13048" width="20.5703125" style="75" customWidth="1"/>
    <col min="13049" max="13058" width="0" style="75" hidden="1" customWidth="1"/>
    <col min="13059" max="13059" width="21.85546875" style="75" customWidth="1"/>
    <col min="13060" max="13060" width="21.7109375" style="75" customWidth="1"/>
    <col min="13061" max="13061" width="22.42578125" style="75" customWidth="1"/>
    <col min="13062" max="13063" width="20.85546875" style="75" customWidth="1"/>
    <col min="13064" max="13064" width="19.28515625" style="75" customWidth="1"/>
    <col min="13065" max="13065" width="21" style="75" customWidth="1"/>
    <col min="13066" max="13301" width="9.140625" style="75"/>
    <col min="13302" max="13302" width="47.7109375" style="75" customWidth="1"/>
    <col min="13303" max="13303" width="6.5703125" style="75" customWidth="1"/>
    <col min="13304" max="13304" width="20.5703125" style="75" customWidth="1"/>
    <col min="13305" max="13314" width="0" style="75" hidden="1" customWidth="1"/>
    <col min="13315" max="13315" width="21.85546875" style="75" customWidth="1"/>
    <col min="13316" max="13316" width="21.7109375" style="75" customWidth="1"/>
    <col min="13317" max="13317" width="22.42578125" style="75" customWidth="1"/>
    <col min="13318" max="13319" width="20.85546875" style="75" customWidth="1"/>
    <col min="13320" max="13320" width="19.28515625" style="75" customWidth="1"/>
    <col min="13321" max="13321" width="21" style="75" customWidth="1"/>
    <col min="13322" max="13557" width="9.140625" style="75"/>
    <col min="13558" max="13558" width="47.7109375" style="75" customWidth="1"/>
    <col min="13559" max="13559" width="6.5703125" style="75" customWidth="1"/>
    <col min="13560" max="13560" width="20.5703125" style="75" customWidth="1"/>
    <col min="13561" max="13570" width="0" style="75" hidden="1" customWidth="1"/>
    <col min="13571" max="13571" width="21.85546875" style="75" customWidth="1"/>
    <col min="13572" max="13572" width="21.7109375" style="75" customWidth="1"/>
    <col min="13573" max="13573" width="22.42578125" style="75" customWidth="1"/>
    <col min="13574" max="13575" width="20.85546875" style="75" customWidth="1"/>
    <col min="13576" max="13576" width="19.28515625" style="75" customWidth="1"/>
    <col min="13577" max="13577" width="21" style="75" customWidth="1"/>
    <col min="13578" max="13813" width="9.140625" style="75"/>
    <col min="13814" max="13814" width="47.7109375" style="75" customWidth="1"/>
    <col min="13815" max="13815" width="6.5703125" style="75" customWidth="1"/>
    <col min="13816" max="13816" width="20.5703125" style="75" customWidth="1"/>
    <col min="13817" max="13826" width="0" style="75" hidden="1" customWidth="1"/>
    <col min="13827" max="13827" width="21.85546875" style="75" customWidth="1"/>
    <col min="13828" max="13828" width="21.7109375" style="75" customWidth="1"/>
    <col min="13829" max="13829" width="22.42578125" style="75" customWidth="1"/>
    <col min="13830" max="13831" width="20.85546875" style="75" customWidth="1"/>
    <col min="13832" max="13832" width="19.28515625" style="75" customWidth="1"/>
    <col min="13833" max="13833" width="21" style="75" customWidth="1"/>
    <col min="13834" max="14069" width="9.140625" style="75"/>
    <col min="14070" max="14070" width="47.7109375" style="75" customWidth="1"/>
    <col min="14071" max="14071" width="6.5703125" style="75" customWidth="1"/>
    <col min="14072" max="14072" width="20.5703125" style="75" customWidth="1"/>
    <col min="14073" max="14082" width="0" style="75" hidden="1" customWidth="1"/>
    <col min="14083" max="14083" width="21.85546875" style="75" customWidth="1"/>
    <col min="14084" max="14084" width="21.7109375" style="75" customWidth="1"/>
    <col min="14085" max="14085" width="22.42578125" style="75" customWidth="1"/>
    <col min="14086" max="14087" width="20.85546875" style="75" customWidth="1"/>
    <col min="14088" max="14088" width="19.28515625" style="75" customWidth="1"/>
    <col min="14089" max="14089" width="21" style="75" customWidth="1"/>
    <col min="14090" max="14325" width="9.140625" style="75"/>
    <col min="14326" max="14326" width="47.7109375" style="75" customWidth="1"/>
    <col min="14327" max="14327" width="6.5703125" style="75" customWidth="1"/>
    <col min="14328" max="14328" width="20.5703125" style="75" customWidth="1"/>
    <col min="14329" max="14338" width="0" style="75" hidden="1" customWidth="1"/>
    <col min="14339" max="14339" width="21.85546875" style="75" customWidth="1"/>
    <col min="14340" max="14340" width="21.7109375" style="75" customWidth="1"/>
    <col min="14341" max="14341" width="22.42578125" style="75" customWidth="1"/>
    <col min="14342" max="14343" width="20.85546875" style="75" customWidth="1"/>
    <col min="14344" max="14344" width="19.28515625" style="75" customWidth="1"/>
    <col min="14345" max="14345" width="21" style="75" customWidth="1"/>
    <col min="14346" max="14581" width="9.140625" style="75"/>
    <col min="14582" max="14582" width="47.7109375" style="75" customWidth="1"/>
    <col min="14583" max="14583" width="6.5703125" style="75" customWidth="1"/>
    <col min="14584" max="14584" width="20.5703125" style="75" customWidth="1"/>
    <col min="14585" max="14594" width="0" style="75" hidden="1" customWidth="1"/>
    <col min="14595" max="14595" width="21.85546875" style="75" customWidth="1"/>
    <col min="14596" max="14596" width="21.7109375" style="75" customWidth="1"/>
    <col min="14597" max="14597" width="22.42578125" style="75" customWidth="1"/>
    <col min="14598" max="14599" width="20.85546875" style="75" customWidth="1"/>
    <col min="14600" max="14600" width="19.28515625" style="75" customWidth="1"/>
    <col min="14601" max="14601" width="21" style="75" customWidth="1"/>
    <col min="14602" max="14837" width="9.140625" style="75"/>
    <col min="14838" max="14838" width="47.7109375" style="75" customWidth="1"/>
    <col min="14839" max="14839" width="6.5703125" style="75" customWidth="1"/>
    <col min="14840" max="14840" width="20.5703125" style="75" customWidth="1"/>
    <col min="14841" max="14850" width="0" style="75" hidden="1" customWidth="1"/>
    <col min="14851" max="14851" width="21.85546875" style="75" customWidth="1"/>
    <col min="14852" max="14852" width="21.7109375" style="75" customWidth="1"/>
    <col min="14853" max="14853" width="22.42578125" style="75" customWidth="1"/>
    <col min="14854" max="14855" width="20.85546875" style="75" customWidth="1"/>
    <col min="14856" max="14856" width="19.28515625" style="75" customWidth="1"/>
    <col min="14857" max="14857" width="21" style="75" customWidth="1"/>
    <col min="14858" max="15093" width="9.140625" style="75"/>
    <col min="15094" max="15094" width="47.7109375" style="75" customWidth="1"/>
    <col min="15095" max="15095" width="6.5703125" style="75" customWidth="1"/>
    <col min="15096" max="15096" width="20.5703125" style="75" customWidth="1"/>
    <col min="15097" max="15106" width="0" style="75" hidden="1" customWidth="1"/>
    <col min="15107" max="15107" width="21.85546875" style="75" customWidth="1"/>
    <col min="15108" max="15108" width="21.7109375" style="75" customWidth="1"/>
    <col min="15109" max="15109" width="22.42578125" style="75" customWidth="1"/>
    <col min="15110" max="15111" width="20.85546875" style="75" customWidth="1"/>
    <col min="15112" max="15112" width="19.28515625" style="75" customWidth="1"/>
    <col min="15113" max="15113" width="21" style="75" customWidth="1"/>
    <col min="15114" max="15349" width="9.140625" style="75"/>
    <col min="15350" max="15350" width="47.7109375" style="75" customWidth="1"/>
    <col min="15351" max="15351" width="6.5703125" style="75" customWidth="1"/>
    <col min="15352" max="15352" width="20.5703125" style="75" customWidth="1"/>
    <col min="15353" max="15362" width="0" style="75" hidden="1" customWidth="1"/>
    <col min="15363" max="15363" width="21.85546875" style="75" customWidth="1"/>
    <col min="15364" max="15364" width="21.7109375" style="75" customWidth="1"/>
    <col min="15365" max="15365" width="22.42578125" style="75" customWidth="1"/>
    <col min="15366" max="15367" width="20.85546875" style="75" customWidth="1"/>
    <col min="15368" max="15368" width="19.28515625" style="75" customWidth="1"/>
    <col min="15369" max="15369" width="21" style="75" customWidth="1"/>
    <col min="15370" max="15605" width="9.140625" style="75"/>
    <col min="15606" max="15606" width="47.7109375" style="75" customWidth="1"/>
    <col min="15607" max="15607" width="6.5703125" style="75" customWidth="1"/>
    <col min="15608" max="15608" width="20.5703125" style="75" customWidth="1"/>
    <col min="15609" max="15618" width="0" style="75" hidden="1" customWidth="1"/>
    <col min="15619" max="15619" width="21.85546875" style="75" customWidth="1"/>
    <col min="15620" max="15620" width="21.7109375" style="75" customWidth="1"/>
    <col min="15621" max="15621" width="22.42578125" style="75" customWidth="1"/>
    <col min="15622" max="15623" width="20.85546875" style="75" customWidth="1"/>
    <col min="15624" max="15624" width="19.28515625" style="75" customWidth="1"/>
    <col min="15625" max="15625" width="21" style="75" customWidth="1"/>
    <col min="15626" max="15861" width="9.140625" style="75"/>
    <col min="15862" max="15862" width="47.7109375" style="75" customWidth="1"/>
    <col min="15863" max="15863" width="6.5703125" style="75" customWidth="1"/>
    <col min="15864" max="15864" width="20.5703125" style="75" customWidth="1"/>
    <col min="15865" max="15874" width="0" style="75" hidden="1" customWidth="1"/>
    <col min="15875" max="15875" width="21.85546875" style="75" customWidth="1"/>
    <col min="15876" max="15876" width="21.7109375" style="75" customWidth="1"/>
    <col min="15877" max="15877" width="22.42578125" style="75" customWidth="1"/>
    <col min="15878" max="15879" width="20.85546875" style="75" customWidth="1"/>
    <col min="15880" max="15880" width="19.28515625" style="75" customWidth="1"/>
    <col min="15881" max="15881" width="21" style="75" customWidth="1"/>
    <col min="15882" max="16117" width="9.140625" style="75"/>
    <col min="16118" max="16118" width="47.7109375" style="75" customWidth="1"/>
    <col min="16119" max="16119" width="6.5703125" style="75" customWidth="1"/>
    <col min="16120" max="16120" width="20.5703125" style="75" customWidth="1"/>
    <col min="16121" max="16130" width="0" style="75" hidden="1" customWidth="1"/>
    <col min="16131" max="16131" width="21.85546875" style="75" customWidth="1"/>
    <col min="16132" max="16132" width="21.7109375" style="75" customWidth="1"/>
    <col min="16133" max="16133" width="22.42578125" style="75" customWidth="1"/>
    <col min="16134" max="16135" width="20.85546875" style="75" customWidth="1"/>
    <col min="16136" max="16136" width="19.28515625" style="75" customWidth="1"/>
    <col min="16137" max="16137" width="21" style="75" customWidth="1"/>
    <col min="16138" max="16384" width="9.140625" style="75"/>
  </cols>
  <sheetData>
    <row r="1" spans="2:16" x14ac:dyDescent="0.2">
      <c r="B1" s="961" t="s">
        <v>461</v>
      </c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</row>
    <row r="2" spans="2:16" x14ac:dyDescent="0.2"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  <c r="P2" s="975"/>
    </row>
    <row r="3" spans="2:16" ht="12.75" customHeight="1" x14ac:dyDescent="0.2">
      <c r="B3" s="1007" t="s">
        <v>44</v>
      </c>
      <c r="C3" s="812" t="s">
        <v>2</v>
      </c>
      <c r="D3" s="757" t="s">
        <v>462</v>
      </c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</row>
    <row r="4" spans="2:16" x14ac:dyDescent="0.2">
      <c r="B4" s="1008"/>
      <c r="C4" s="962"/>
      <c r="D4" s="812" t="s">
        <v>463</v>
      </c>
      <c r="E4" s="757" t="s">
        <v>78</v>
      </c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</row>
    <row r="5" spans="2:16" ht="26.25" customHeight="1" x14ac:dyDescent="0.2">
      <c r="B5" s="1008"/>
      <c r="C5" s="962"/>
      <c r="D5" s="962"/>
      <c r="E5" s="757" t="s">
        <v>464</v>
      </c>
      <c r="F5" s="689"/>
      <c r="G5" s="689"/>
      <c r="H5" s="689"/>
      <c r="I5" s="689"/>
      <c r="J5" s="758"/>
      <c r="K5" s="757" t="s">
        <v>465</v>
      </c>
      <c r="L5" s="758"/>
      <c r="M5" s="757" t="s">
        <v>382</v>
      </c>
      <c r="N5" s="689"/>
      <c r="O5" s="758"/>
      <c r="P5" s="814" t="s">
        <v>466</v>
      </c>
    </row>
    <row r="6" spans="2:16" ht="65.25" customHeight="1" x14ac:dyDescent="0.2">
      <c r="B6" s="1009"/>
      <c r="C6" s="813"/>
      <c r="D6" s="813"/>
      <c r="E6" s="52" t="s">
        <v>467</v>
      </c>
      <c r="F6" s="52" t="s">
        <v>468</v>
      </c>
      <c r="G6" s="52" t="s">
        <v>469</v>
      </c>
      <c r="H6" s="52" t="s">
        <v>387</v>
      </c>
      <c r="I6" s="52" t="s">
        <v>470</v>
      </c>
      <c r="J6" s="52" t="s">
        <v>388</v>
      </c>
      <c r="K6" s="52" t="s">
        <v>471</v>
      </c>
      <c r="L6" s="52" t="s">
        <v>465</v>
      </c>
      <c r="M6" s="52" t="s">
        <v>472</v>
      </c>
      <c r="N6" s="52" t="s">
        <v>473</v>
      </c>
      <c r="O6" s="168" t="s">
        <v>474</v>
      </c>
      <c r="P6" s="815"/>
    </row>
    <row r="7" spans="2:16" x14ac:dyDescent="0.2">
      <c r="B7" s="175">
        <v>1</v>
      </c>
      <c r="C7" s="176">
        <v>2</v>
      </c>
      <c r="D7" s="176">
        <v>3</v>
      </c>
      <c r="E7" s="176">
        <v>4</v>
      </c>
      <c r="F7" s="176">
        <v>5</v>
      </c>
      <c r="G7" s="176">
        <v>6</v>
      </c>
      <c r="H7" s="176">
        <v>7</v>
      </c>
      <c r="I7" s="176">
        <v>8</v>
      </c>
      <c r="J7" s="176">
        <v>9</v>
      </c>
      <c r="K7" s="176">
        <v>10</v>
      </c>
      <c r="L7" s="176">
        <v>11</v>
      </c>
      <c r="M7" s="176">
        <v>12</v>
      </c>
      <c r="N7" s="176">
        <v>13</v>
      </c>
      <c r="O7" s="194">
        <v>14</v>
      </c>
      <c r="P7" s="194">
        <v>15</v>
      </c>
    </row>
    <row r="8" spans="2:16" x14ac:dyDescent="0.2">
      <c r="B8" s="203" t="s">
        <v>398</v>
      </c>
      <c r="C8" s="516">
        <v>1000</v>
      </c>
      <c r="D8" s="519">
        <f>SUM(E8:P8)</f>
        <v>0</v>
      </c>
      <c r="E8" s="519">
        <f>E9+E18+E19+E20+E21+E22+E23+E24+E25</f>
        <v>0</v>
      </c>
      <c r="F8" s="519">
        <f t="shared" ref="F8:P8" si="0">F9+F18+F19+F20+F21+F22+F23+F24+F25</f>
        <v>0</v>
      </c>
      <c r="G8" s="519">
        <f t="shared" si="0"/>
        <v>0</v>
      </c>
      <c r="H8" s="519">
        <f t="shared" si="0"/>
        <v>0</v>
      </c>
      <c r="I8" s="519">
        <f t="shared" si="0"/>
        <v>0</v>
      </c>
      <c r="J8" s="519">
        <f t="shared" si="0"/>
        <v>0</v>
      </c>
      <c r="K8" s="519">
        <f t="shared" si="0"/>
        <v>0</v>
      </c>
      <c r="L8" s="519">
        <f t="shared" si="0"/>
        <v>0</v>
      </c>
      <c r="M8" s="519">
        <f t="shared" si="0"/>
        <v>0</v>
      </c>
      <c r="N8" s="519">
        <f t="shared" si="0"/>
        <v>0</v>
      </c>
      <c r="O8" s="519">
        <f t="shared" si="0"/>
        <v>0</v>
      </c>
      <c r="P8" s="519">
        <f t="shared" si="0"/>
        <v>0</v>
      </c>
    </row>
    <row r="9" spans="2:16" ht="25.5" x14ac:dyDescent="0.2">
      <c r="B9" s="181" t="s">
        <v>399</v>
      </c>
      <c r="C9" s="195">
        <v>1100</v>
      </c>
      <c r="D9" s="519">
        <f t="shared" ref="D9:D50" si="1">SUM(E9:P9)</f>
        <v>0</v>
      </c>
      <c r="E9" s="540">
        <f>SUM(E10:E17)</f>
        <v>0</v>
      </c>
      <c r="F9" s="540">
        <f t="shared" ref="F9:P9" si="2">SUM(F10:F17)</f>
        <v>0</v>
      </c>
      <c r="G9" s="540">
        <f t="shared" si="2"/>
        <v>0</v>
      </c>
      <c r="H9" s="540">
        <f t="shared" si="2"/>
        <v>0</v>
      </c>
      <c r="I9" s="540">
        <f t="shared" si="2"/>
        <v>0</v>
      </c>
      <c r="J9" s="540">
        <f t="shared" si="2"/>
        <v>0</v>
      </c>
      <c r="K9" s="540">
        <f t="shared" si="2"/>
        <v>0</v>
      </c>
      <c r="L9" s="540">
        <f t="shared" si="2"/>
        <v>0</v>
      </c>
      <c r="M9" s="540">
        <f t="shared" si="2"/>
        <v>0</v>
      </c>
      <c r="N9" s="540">
        <f t="shared" si="2"/>
        <v>0</v>
      </c>
      <c r="O9" s="540">
        <f t="shared" si="2"/>
        <v>0</v>
      </c>
      <c r="P9" s="540">
        <f t="shared" si="2"/>
        <v>0</v>
      </c>
    </row>
    <row r="10" spans="2:16" ht="40.5" customHeight="1" x14ac:dyDescent="0.2">
      <c r="B10" s="179" t="s">
        <v>400</v>
      </c>
      <c r="C10" s="195">
        <v>1101</v>
      </c>
      <c r="D10" s="519">
        <f t="shared" si="1"/>
        <v>0</v>
      </c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</row>
    <row r="11" spans="2:16" ht="25.5" x14ac:dyDescent="0.2">
      <c r="B11" s="179" t="s">
        <v>401</v>
      </c>
      <c r="C11" s="195">
        <v>1102</v>
      </c>
      <c r="D11" s="519">
        <f t="shared" si="1"/>
        <v>0</v>
      </c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</row>
    <row r="12" spans="2:16" ht="38.25" x14ac:dyDescent="0.2">
      <c r="B12" s="179" t="s">
        <v>446</v>
      </c>
      <c r="C12" s="195">
        <v>1103</v>
      </c>
      <c r="D12" s="519">
        <f t="shared" si="1"/>
        <v>0</v>
      </c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</row>
    <row r="13" spans="2:16" ht="38.25" x14ac:dyDescent="0.2">
      <c r="B13" s="179" t="s">
        <v>403</v>
      </c>
      <c r="C13" s="195">
        <v>1104</v>
      </c>
      <c r="D13" s="519">
        <f t="shared" si="1"/>
        <v>0</v>
      </c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</row>
    <row r="14" spans="2:16" ht="38.25" x14ac:dyDescent="0.2">
      <c r="B14" s="179" t="s">
        <v>404</v>
      </c>
      <c r="C14" s="195">
        <v>1105</v>
      </c>
      <c r="D14" s="519">
        <f t="shared" si="1"/>
        <v>0</v>
      </c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</row>
    <row r="15" spans="2:16" ht="38.25" x14ac:dyDescent="0.2">
      <c r="B15" s="179" t="s">
        <v>405</v>
      </c>
      <c r="C15" s="195">
        <v>1106</v>
      </c>
      <c r="D15" s="519">
        <f t="shared" si="1"/>
        <v>0</v>
      </c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</row>
    <row r="16" spans="2:16" ht="25.5" x14ac:dyDescent="0.2">
      <c r="B16" s="179" t="s">
        <v>406</v>
      </c>
      <c r="C16" s="195">
        <v>1107</v>
      </c>
      <c r="D16" s="519">
        <f t="shared" si="1"/>
        <v>0</v>
      </c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</row>
    <row r="17" spans="2:16" x14ac:dyDescent="0.2">
      <c r="B17" s="179" t="s">
        <v>407</v>
      </c>
      <c r="C17" s="195">
        <v>1108</v>
      </c>
      <c r="D17" s="519">
        <f t="shared" si="1"/>
        <v>0</v>
      </c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</row>
    <row r="18" spans="2:16" x14ac:dyDescent="0.2">
      <c r="B18" s="182" t="s">
        <v>408</v>
      </c>
      <c r="C18" s="195">
        <v>1200</v>
      </c>
      <c r="D18" s="519">
        <f t="shared" si="1"/>
        <v>0</v>
      </c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</row>
    <row r="19" spans="2:16" x14ac:dyDescent="0.2">
      <c r="B19" s="182" t="s">
        <v>409</v>
      </c>
      <c r="C19" s="195">
        <v>1300</v>
      </c>
      <c r="D19" s="519">
        <f t="shared" si="1"/>
        <v>0</v>
      </c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</row>
    <row r="20" spans="2:16" ht="51.75" customHeight="1" x14ac:dyDescent="0.2">
      <c r="B20" s="182" t="s">
        <v>410</v>
      </c>
      <c r="C20" s="195">
        <v>1400</v>
      </c>
      <c r="D20" s="519">
        <f t="shared" si="1"/>
        <v>0</v>
      </c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</row>
    <row r="21" spans="2:16" x14ac:dyDescent="0.2">
      <c r="B21" s="182" t="s">
        <v>411</v>
      </c>
      <c r="C21" s="195">
        <v>1500</v>
      </c>
      <c r="D21" s="519">
        <f t="shared" si="1"/>
        <v>0</v>
      </c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</row>
    <row r="22" spans="2:16" x14ac:dyDescent="0.2">
      <c r="B22" s="182" t="s">
        <v>412</v>
      </c>
      <c r="C22" s="195">
        <v>1600</v>
      </c>
      <c r="D22" s="519">
        <f t="shared" si="1"/>
        <v>0</v>
      </c>
      <c r="E22" s="515"/>
      <c r="F22" s="515"/>
      <c r="G22" s="515"/>
      <c r="H22" s="515"/>
      <c r="I22" s="515"/>
      <c r="J22" s="515"/>
      <c r="K22" s="515"/>
      <c r="L22" s="515"/>
      <c r="M22" s="515"/>
      <c r="N22" s="515"/>
      <c r="O22" s="515"/>
      <c r="P22" s="515"/>
    </row>
    <row r="23" spans="2:16" x14ac:dyDescent="0.2">
      <c r="B23" s="182" t="s">
        <v>413</v>
      </c>
      <c r="C23" s="195">
        <v>1700</v>
      </c>
      <c r="D23" s="519">
        <f t="shared" si="1"/>
        <v>0</v>
      </c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</row>
    <row r="24" spans="2:16" ht="25.5" x14ac:dyDescent="0.2">
      <c r="B24" s="182" t="s">
        <v>414</v>
      </c>
      <c r="C24" s="195">
        <v>1800</v>
      </c>
      <c r="D24" s="519">
        <f t="shared" si="1"/>
        <v>0</v>
      </c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5"/>
    </row>
    <row r="25" spans="2:16" x14ac:dyDescent="0.2">
      <c r="B25" s="182" t="s">
        <v>415</v>
      </c>
      <c r="C25" s="195">
        <v>1900</v>
      </c>
      <c r="D25" s="519">
        <f t="shared" si="1"/>
        <v>0</v>
      </c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</row>
    <row r="26" spans="2:16" x14ac:dyDescent="0.2">
      <c r="B26" s="222" t="s">
        <v>416</v>
      </c>
      <c r="C26" s="516">
        <v>2000</v>
      </c>
      <c r="D26" s="519">
        <f t="shared" si="1"/>
        <v>0</v>
      </c>
      <c r="E26" s="541">
        <f>E27+E33</f>
        <v>0</v>
      </c>
      <c r="F26" s="541">
        <f t="shared" ref="F26:P26" si="3">F27+F33</f>
        <v>0</v>
      </c>
      <c r="G26" s="541">
        <f t="shared" si="3"/>
        <v>0</v>
      </c>
      <c r="H26" s="541">
        <f t="shared" si="3"/>
        <v>0</v>
      </c>
      <c r="I26" s="541">
        <f t="shared" si="3"/>
        <v>0</v>
      </c>
      <c r="J26" s="541">
        <f t="shared" si="3"/>
        <v>0</v>
      </c>
      <c r="K26" s="541">
        <f t="shared" si="3"/>
        <v>0</v>
      </c>
      <c r="L26" s="541">
        <f t="shared" si="3"/>
        <v>0</v>
      </c>
      <c r="M26" s="541">
        <f t="shared" si="3"/>
        <v>0</v>
      </c>
      <c r="N26" s="541">
        <f t="shared" si="3"/>
        <v>0</v>
      </c>
      <c r="O26" s="541">
        <f t="shared" si="3"/>
        <v>0</v>
      </c>
      <c r="P26" s="541">
        <f t="shared" si="3"/>
        <v>0</v>
      </c>
    </row>
    <row r="27" spans="2:16" x14ac:dyDescent="0.2">
      <c r="B27" s="182" t="s">
        <v>417</v>
      </c>
      <c r="C27" s="43">
        <v>2100</v>
      </c>
      <c r="D27" s="519">
        <f t="shared" si="1"/>
        <v>0</v>
      </c>
      <c r="E27" s="540">
        <f>SUM(E28:E32)</f>
        <v>0</v>
      </c>
      <c r="F27" s="540">
        <f t="shared" ref="F27:P27" si="4">SUM(F28:F32)</f>
        <v>0</v>
      </c>
      <c r="G27" s="540">
        <f t="shared" si="4"/>
        <v>0</v>
      </c>
      <c r="H27" s="540">
        <f t="shared" si="4"/>
        <v>0</v>
      </c>
      <c r="I27" s="540">
        <f t="shared" si="4"/>
        <v>0</v>
      </c>
      <c r="J27" s="540">
        <f t="shared" si="4"/>
        <v>0</v>
      </c>
      <c r="K27" s="540">
        <f t="shared" si="4"/>
        <v>0</v>
      </c>
      <c r="L27" s="540">
        <f t="shared" si="4"/>
        <v>0</v>
      </c>
      <c r="M27" s="540">
        <f t="shared" si="4"/>
        <v>0</v>
      </c>
      <c r="N27" s="540">
        <f t="shared" si="4"/>
        <v>0</v>
      </c>
      <c r="O27" s="540">
        <f t="shared" si="4"/>
        <v>0</v>
      </c>
      <c r="P27" s="540">
        <f t="shared" si="4"/>
        <v>0</v>
      </c>
    </row>
    <row r="28" spans="2:16" ht="25.5" customHeight="1" x14ac:dyDescent="0.2">
      <c r="B28" s="179" t="s">
        <v>418</v>
      </c>
      <c r="C28" s="43">
        <v>2101</v>
      </c>
      <c r="D28" s="519">
        <f t="shared" si="1"/>
        <v>0</v>
      </c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</row>
    <row r="29" spans="2:16" x14ac:dyDescent="0.2">
      <c r="B29" s="179" t="s">
        <v>419</v>
      </c>
      <c r="C29" s="43">
        <v>2102</v>
      </c>
      <c r="D29" s="519">
        <f t="shared" si="1"/>
        <v>0</v>
      </c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</row>
    <row r="30" spans="2:16" x14ac:dyDescent="0.2">
      <c r="B30" s="179" t="s">
        <v>420</v>
      </c>
      <c r="C30" s="43">
        <v>2103</v>
      </c>
      <c r="D30" s="519">
        <f t="shared" si="1"/>
        <v>0</v>
      </c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</row>
    <row r="31" spans="2:16" x14ac:dyDescent="0.2">
      <c r="B31" s="179" t="s">
        <v>421</v>
      </c>
      <c r="C31" s="43">
        <v>2104</v>
      </c>
      <c r="D31" s="519">
        <f t="shared" si="1"/>
        <v>0</v>
      </c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</row>
    <row r="32" spans="2:16" x14ac:dyDescent="0.2">
      <c r="B32" s="179" t="s">
        <v>422</v>
      </c>
      <c r="C32" s="43">
        <v>2105</v>
      </c>
      <c r="D32" s="519">
        <f t="shared" si="1"/>
        <v>0</v>
      </c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</row>
    <row r="33" spans="2:16" x14ac:dyDescent="0.2">
      <c r="B33" s="182" t="s">
        <v>423</v>
      </c>
      <c r="C33" s="43">
        <v>2200</v>
      </c>
      <c r="D33" s="519">
        <f t="shared" si="1"/>
        <v>0</v>
      </c>
      <c r="E33" s="540">
        <f>SUM(E34:E39)</f>
        <v>0</v>
      </c>
      <c r="F33" s="540">
        <f t="shared" ref="F33:P33" si="5">SUM(F34:F39)</f>
        <v>0</v>
      </c>
      <c r="G33" s="540">
        <f t="shared" si="5"/>
        <v>0</v>
      </c>
      <c r="H33" s="540">
        <f t="shared" si="5"/>
        <v>0</v>
      </c>
      <c r="I33" s="540">
        <f t="shared" si="5"/>
        <v>0</v>
      </c>
      <c r="J33" s="540">
        <f t="shared" si="5"/>
        <v>0</v>
      </c>
      <c r="K33" s="540">
        <f t="shared" si="5"/>
        <v>0</v>
      </c>
      <c r="L33" s="540">
        <f t="shared" si="5"/>
        <v>0</v>
      </c>
      <c r="M33" s="540">
        <f t="shared" si="5"/>
        <v>0</v>
      </c>
      <c r="N33" s="540">
        <f t="shared" si="5"/>
        <v>0</v>
      </c>
      <c r="O33" s="540">
        <f t="shared" si="5"/>
        <v>0</v>
      </c>
      <c r="P33" s="540">
        <f t="shared" si="5"/>
        <v>0</v>
      </c>
    </row>
    <row r="34" spans="2:16" ht="27.75" customHeight="1" x14ac:dyDescent="0.2">
      <c r="B34" s="179" t="s">
        <v>424</v>
      </c>
      <c r="C34" s="43">
        <v>2201</v>
      </c>
      <c r="D34" s="519">
        <f t="shared" si="1"/>
        <v>0</v>
      </c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</row>
    <row r="35" spans="2:16" x14ac:dyDescent="0.2">
      <c r="B35" s="179" t="s">
        <v>425</v>
      </c>
      <c r="C35" s="43">
        <v>2202</v>
      </c>
      <c r="D35" s="519">
        <f t="shared" si="1"/>
        <v>0</v>
      </c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</row>
    <row r="36" spans="2:16" x14ac:dyDescent="0.2">
      <c r="B36" s="179" t="s">
        <v>426</v>
      </c>
      <c r="C36" s="43">
        <v>2203</v>
      </c>
      <c r="D36" s="519">
        <f t="shared" si="1"/>
        <v>0</v>
      </c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</row>
    <row r="37" spans="2:16" x14ac:dyDescent="0.2">
      <c r="B37" s="179" t="s">
        <v>427</v>
      </c>
      <c r="C37" s="43">
        <v>2204</v>
      </c>
      <c r="D37" s="519">
        <f t="shared" si="1"/>
        <v>0</v>
      </c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</row>
    <row r="38" spans="2:16" x14ac:dyDescent="0.2">
      <c r="B38" s="179" t="s">
        <v>428</v>
      </c>
      <c r="C38" s="43">
        <v>2205</v>
      </c>
      <c r="D38" s="519">
        <f t="shared" si="1"/>
        <v>0</v>
      </c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</row>
    <row r="39" spans="2:16" ht="25.5" x14ac:dyDescent="0.2">
      <c r="B39" s="179" t="s">
        <v>429</v>
      </c>
      <c r="C39" s="43">
        <v>2206</v>
      </c>
      <c r="D39" s="519">
        <f t="shared" si="1"/>
        <v>0</v>
      </c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</row>
    <row r="40" spans="2:16" x14ac:dyDescent="0.2">
      <c r="B40" s="205" t="s">
        <v>430</v>
      </c>
      <c r="C40" s="289">
        <v>3000</v>
      </c>
      <c r="D40" s="519">
        <f t="shared" si="1"/>
        <v>0</v>
      </c>
      <c r="E40" s="541">
        <f>SUM(E41:E49)</f>
        <v>0</v>
      </c>
      <c r="F40" s="541">
        <f t="shared" ref="F40:P40" si="6">SUM(F41:F49)</f>
        <v>0</v>
      </c>
      <c r="G40" s="541">
        <f t="shared" si="6"/>
        <v>0</v>
      </c>
      <c r="H40" s="541">
        <f t="shared" si="6"/>
        <v>0</v>
      </c>
      <c r="I40" s="541">
        <f t="shared" si="6"/>
        <v>0</v>
      </c>
      <c r="J40" s="541">
        <f t="shared" si="6"/>
        <v>0</v>
      </c>
      <c r="K40" s="541">
        <f t="shared" si="6"/>
        <v>0</v>
      </c>
      <c r="L40" s="541">
        <f t="shared" si="6"/>
        <v>0</v>
      </c>
      <c r="M40" s="541">
        <f t="shared" si="6"/>
        <v>0</v>
      </c>
      <c r="N40" s="541">
        <f t="shared" si="6"/>
        <v>0</v>
      </c>
      <c r="O40" s="541">
        <f t="shared" si="6"/>
        <v>0</v>
      </c>
      <c r="P40" s="541">
        <f t="shared" si="6"/>
        <v>0</v>
      </c>
    </row>
    <row r="41" spans="2:16" x14ac:dyDescent="0.2">
      <c r="B41" s="182" t="s">
        <v>431</v>
      </c>
      <c r="C41" s="43">
        <v>3100</v>
      </c>
      <c r="D41" s="519">
        <f t="shared" si="1"/>
        <v>0</v>
      </c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15"/>
    </row>
    <row r="42" spans="2:16" x14ac:dyDescent="0.2">
      <c r="B42" s="182" t="s">
        <v>432</v>
      </c>
      <c r="C42" s="43">
        <v>3200</v>
      </c>
      <c r="D42" s="519">
        <f t="shared" si="1"/>
        <v>0</v>
      </c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</row>
    <row r="43" spans="2:16" x14ac:dyDescent="0.2">
      <c r="B43" s="182" t="s">
        <v>433</v>
      </c>
      <c r="C43" s="43">
        <v>3300</v>
      </c>
      <c r="D43" s="519">
        <f t="shared" si="1"/>
        <v>0</v>
      </c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</row>
    <row r="44" spans="2:16" x14ac:dyDescent="0.2">
      <c r="B44" s="182" t="s">
        <v>434</v>
      </c>
      <c r="C44" s="43">
        <v>3400</v>
      </c>
      <c r="D44" s="519">
        <f t="shared" si="1"/>
        <v>0</v>
      </c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</row>
    <row r="45" spans="2:16" x14ac:dyDescent="0.2">
      <c r="B45" s="182" t="s">
        <v>435</v>
      </c>
      <c r="C45" s="43">
        <v>3500</v>
      </c>
      <c r="D45" s="519">
        <f t="shared" si="1"/>
        <v>0</v>
      </c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</row>
    <row r="46" spans="2:16" x14ac:dyDescent="0.2">
      <c r="B46" s="182" t="s">
        <v>436</v>
      </c>
      <c r="C46" s="43">
        <v>3600</v>
      </c>
      <c r="D46" s="519">
        <f t="shared" si="1"/>
        <v>0</v>
      </c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</row>
    <row r="47" spans="2:16" x14ac:dyDescent="0.2">
      <c r="B47" s="182" t="s">
        <v>437</v>
      </c>
      <c r="C47" s="43">
        <v>3700</v>
      </c>
      <c r="D47" s="519">
        <f t="shared" si="1"/>
        <v>0</v>
      </c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</row>
    <row r="48" spans="2:16" x14ac:dyDescent="0.2">
      <c r="B48" s="182" t="s">
        <v>438</v>
      </c>
      <c r="C48" s="43">
        <v>3800</v>
      </c>
      <c r="D48" s="519">
        <f t="shared" si="1"/>
        <v>0</v>
      </c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</row>
    <row r="49" spans="2:16" ht="38.25" x14ac:dyDescent="0.2">
      <c r="B49" s="182" t="s">
        <v>439</v>
      </c>
      <c r="C49" s="43">
        <v>3900</v>
      </c>
      <c r="D49" s="519">
        <f t="shared" si="1"/>
        <v>0</v>
      </c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</row>
    <row r="50" spans="2:16" x14ac:dyDescent="0.2">
      <c r="B50" s="51" t="s">
        <v>150</v>
      </c>
      <c r="C50" s="516">
        <v>9000</v>
      </c>
      <c r="D50" s="519">
        <f t="shared" si="1"/>
        <v>0</v>
      </c>
      <c r="E50" s="519">
        <f>E8+E26+E40</f>
        <v>0</v>
      </c>
      <c r="F50" s="519">
        <f t="shared" ref="F50:P50" si="7">F8+F26+F40</f>
        <v>0</v>
      </c>
      <c r="G50" s="519">
        <f t="shared" si="7"/>
        <v>0</v>
      </c>
      <c r="H50" s="519">
        <f t="shared" si="7"/>
        <v>0</v>
      </c>
      <c r="I50" s="519">
        <f t="shared" si="7"/>
        <v>0</v>
      </c>
      <c r="J50" s="519">
        <f t="shared" si="7"/>
        <v>0</v>
      </c>
      <c r="K50" s="519">
        <f t="shared" si="7"/>
        <v>0</v>
      </c>
      <c r="L50" s="519">
        <f t="shared" si="7"/>
        <v>0</v>
      </c>
      <c r="M50" s="519">
        <f t="shared" si="7"/>
        <v>0</v>
      </c>
      <c r="N50" s="519">
        <f t="shared" si="7"/>
        <v>0</v>
      </c>
      <c r="O50" s="519">
        <f t="shared" si="7"/>
        <v>0</v>
      </c>
      <c r="P50" s="519">
        <f t="shared" si="7"/>
        <v>0</v>
      </c>
    </row>
    <row r="51" spans="2:16" ht="4.5" customHeight="1" x14ac:dyDescent="0.2"/>
    <row r="52" spans="2:16" ht="26.25" x14ac:dyDescent="0.25">
      <c r="B52" s="111" t="s">
        <v>206</v>
      </c>
      <c r="C52" s="1011"/>
      <c r="D52" s="1011"/>
      <c r="E52" s="1011"/>
      <c r="F52" s="91"/>
      <c r="G52" s="88"/>
      <c r="H52" s="89"/>
      <c r="I52" s="87"/>
      <c r="L52" s="960"/>
      <c r="M52" s="960"/>
      <c r="N52" s="960"/>
      <c r="O52" s="90"/>
    </row>
    <row r="53" spans="2:16" x14ac:dyDescent="0.2">
      <c r="B53" s="112"/>
      <c r="C53" s="626" t="s">
        <v>196</v>
      </c>
      <c r="D53" s="626"/>
      <c r="E53" s="626"/>
      <c r="F53" s="1012"/>
      <c r="G53" s="1012"/>
      <c r="H53" s="657" t="s">
        <v>197</v>
      </c>
      <c r="I53" s="657"/>
      <c r="J53" s="174"/>
      <c r="K53" s="174"/>
      <c r="L53" s="626" t="s">
        <v>198</v>
      </c>
      <c r="M53" s="626"/>
      <c r="N53" s="626"/>
      <c r="O53" s="223"/>
    </row>
    <row r="54" spans="2:16" ht="15" x14ac:dyDescent="0.2">
      <c r="B54" s="112" t="s">
        <v>199</v>
      </c>
      <c r="C54" s="753"/>
      <c r="D54" s="753"/>
      <c r="E54" s="753"/>
      <c r="F54" s="120"/>
      <c r="G54" s="119"/>
      <c r="H54" s="170"/>
      <c r="I54" s="117"/>
      <c r="J54" s="174"/>
      <c r="K54" s="174"/>
      <c r="L54" s="1010"/>
      <c r="M54" s="1010"/>
      <c r="N54" s="1010"/>
      <c r="O54" s="90"/>
    </row>
    <row r="55" spans="2:16" x14ac:dyDescent="0.2">
      <c r="B55" s="113"/>
      <c r="C55" s="626" t="s">
        <v>196</v>
      </c>
      <c r="D55" s="626"/>
      <c r="E55" s="626"/>
      <c r="F55" s="1012"/>
      <c r="G55" s="1012"/>
      <c r="H55" s="657" t="s">
        <v>200</v>
      </c>
      <c r="I55" s="657"/>
      <c r="J55" s="174"/>
      <c r="K55" s="174"/>
      <c r="L55" s="174"/>
      <c r="M55" s="164" t="s">
        <v>201</v>
      </c>
      <c r="N55" s="164"/>
      <c r="O55" s="223"/>
    </row>
    <row r="56" spans="2:16" ht="15" x14ac:dyDescent="0.2">
      <c r="B56" s="112" t="s">
        <v>202</v>
      </c>
      <c r="C56" s="90"/>
      <c r="D56" s="88"/>
      <c r="E56" s="88"/>
      <c r="F56" s="91"/>
      <c r="G56" s="92"/>
      <c r="H56" s="91"/>
      <c r="I56" s="92"/>
    </row>
  </sheetData>
  <mergeCells count="21">
    <mergeCell ref="C55:E55"/>
    <mergeCell ref="F55:G55"/>
    <mergeCell ref="H55:I55"/>
    <mergeCell ref="C53:E53"/>
    <mergeCell ref="F53:G53"/>
    <mergeCell ref="H53:I53"/>
    <mergeCell ref="L53:N53"/>
    <mergeCell ref="C54:E54"/>
    <mergeCell ref="L54:N54"/>
    <mergeCell ref="P5:P6"/>
    <mergeCell ref="C52:E52"/>
    <mergeCell ref="L52:N52"/>
    <mergeCell ref="B1:P2"/>
    <mergeCell ref="B3:B6"/>
    <mergeCell ref="C3:C6"/>
    <mergeCell ref="D3:P3"/>
    <mergeCell ref="D4:D6"/>
    <mergeCell ref="E4:P4"/>
    <mergeCell ref="E5:J5"/>
    <mergeCell ref="K5:L5"/>
    <mergeCell ref="M5:O5"/>
  </mergeCells>
  <pageMargins left="0.7" right="0.7" top="0.75" bottom="0.75" header="0.3" footer="0.3"/>
  <pageSetup paperSize="9" scale="6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M50"/>
  <sheetViews>
    <sheetView tabSelected="1" zoomScaleNormal="100" workbookViewId="0">
      <selection activeCell="H12" sqref="H12:H13"/>
    </sheetView>
  </sheetViews>
  <sheetFormatPr defaultRowHeight="15" x14ac:dyDescent="0.25"/>
  <cols>
    <col min="1" max="1" width="30" customWidth="1"/>
    <col min="2" max="2" width="17" customWidth="1"/>
    <col min="3" max="4" width="20.28515625" customWidth="1"/>
    <col min="5" max="5" width="14.28515625" customWidth="1"/>
    <col min="6" max="6" width="11.85546875" customWidth="1"/>
    <col min="7" max="7" width="13.85546875" customWidth="1"/>
    <col min="8" max="8" width="19.140625" customWidth="1"/>
    <col min="9" max="9" width="13.5703125" customWidth="1"/>
    <col min="10" max="10" width="12.5703125" customWidth="1"/>
    <col min="11" max="11" width="11.7109375" customWidth="1"/>
    <col min="12" max="12" width="14.7109375" customWidth="1"/>
    <col min="13" max="13" width="0.42578125" customWidth="1"/>
  </cols>
  <sheetData>
    <row r="1" spans="1:13" x14ac:dyDescent="0.25">
      <c r="A1" s="1029" t="s">
        <v>364</v>
      </c>
      <c r="B1" s="1029"/>
      <c r="C1" s="1029"/>
      <c r="D1" s="1029"/>
      <c r="E1" s="1029"/>
      <c r="F1" s="1029"/>
      <c r="G1" s="1029"/>
      <c r="H1" s="1029"/>
      <c r="I1" s="1029"/>
      <c r="J1" s="1029"/>
      <c r="K1" s="1029"/>
      <c r="L1" s="1029"/>
    </row>
    <row r="2" spans="1:1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1" t="s">
        <v>27</v>
      </c>
    </row>
    <row r="3" spans="1:13" s="499" customFormat="1" x14ac:dyDescent="0.25">
      <c r="A3" s="257"/>
      <c r="B3" s="257"/>
      <c r="C3" s="1030" t="s">
        <v>688</v>
      </c>
      <c r="D3" s="1030"/>
      <c r="E3" s="1030"/>
      <c r="F3" s="1030"/>
      <c r="G3" s="1030"/>
      <c r="H3" s="1030"/>
      <c r="I3" s="257"/>
      <c r="J3" s="1027" t="s">
        <v>9</v>
      </c>
      <c r="K3" s="1028"/>
      <c r="L3" s="314" t="s">
        <v>649</v>
      </c>
    </row>
    <row r="4" spans="1:13" s="499" customFormat="1" x14ac:dyDescent="0.25">
      <c r="A4" s="257"/>
      <c r="B4" s="257"/>
      <c r="C4" s="257"/>
      <c r="D4" s="257"/>
      <c r="E4" s="257"/>
      <c r="F4" s="257"/>
      <c r="G4" s="257"/>
      <c r="H4" s="257"/>
      <c r="I4" s="257"/>
      <c r="J4" s="1027" t="s">
        <v>26</v>
      </c>
      <c r="K4" s="1028"/>
      <c r="L4" s="296"/>
    </row>
    <row r="5" spans="1:13" s="499" customFormat="1" x14ac:dyDescent="0.25">
      <c r="A5" s="257"/>
      <c r="B5" s="257"/>
      <c r="C5" s="257"/>
      <c r="D5" s="257"/>
      <c r="E5" s="257"/>
      <c r="F5" s="257"/>
      <c r="G5" s="257"/>
      <c r="H5" s="257"/>
      <c r="I5" s="257"/>
      <c r="J5" s="1027" t="s">
        <v>10</v>
      </c>
      <c r="K5" s="1028"/>
      <c r="L5" s="868" t="s">
        <v>700</v>
      </c>
      <c r="M5" s="869"/>
    </row>
    <row r="6" spans="1:13" s="499" customFormat="1" ht="15" customHeight="1" x14ac:dyDescent="0.25">
      <c r="A6" s="257" t="s">
        <v>23</v>
      </c>
      <c r="B6" s="1032" t="s">
        <v>699</v>
      </c>
      <c r="C6" s="1032"/>
      <c r="D6" s="1032"/>
      <c r="E6" s="1032"/>
      <c r="F6" s="1032"/>
      <c r="G6" s="1032"/>
      <c r="H6" s="1032"/>
      <c r="I6" s="1032"/>
      <c r="J6" s="1027" t="s">
        <v>16</v>
      </c>
      <c r="K6" s="1028"/>
      <c r="L6" s="729" t="s">
        <v>701</v>
      </c>
      <c r="M6" s="730"/>
    </row>
    <row r="7" spans="1:13" s="499" customFormat="1" ht="15" customHeight="1" x14ac:dyDescent="0.25">
      <c r="A7" s="1031" t="s">
        <v>365</v>
      </c>
      <c r="B7" s="273"/>
      <c r="C7" s="273"/>
      <c r="D7" s="509"/>
      <c r="E7" s="273"/>
      <c r="F7" s="273"/>
      <c r="G7" s="273"/>
      <c r="H7" s="273"/>
      <c r="I7" s="257"/>
      <c r="J7" s="1027" t="s">
        <v>151</v>
      </c>
      <c r="K7" s="1028"/>
      <c r="L7" s="662">
        <v>250</v>
      </c>
    </row>
    <row r="8" spans="1:13" s="499" customFormat="1" x14ac:dyDescent="0.25">
      <c r="A8" s="1031"/>
      <c r="B8" s="606" t="s">
        <v>646</v>
      </c>
      <c r="C8" s="606"/>
      <c r="D8" s="606"/>
      <c r="E8" s="606"/>
      <c r="F8" s="606"/>
      <c r="G8" s="606"/>
      <c r="H8" s="606"/>
      <c r="I8" s="606"/>
      <c r="J8" s="1027"/>
      <c r="K8" s="1028"/>
      <c r="L8" s="663"/>
    </row>
    <row r="9" spans="1:13" s="499" customFormat="1" x14ac:dyDescent="0.25">
      <c r="A9" s="257" t="s">
        <v>25</v>
      </c>
      <c r="B9" s="1033" t="s">
        <v>674</v>
      </c>
      <c r="C9" s="1033"/>
      <c r="D9" s="1033"/>
      <c r="E9" s="1033"/>
      <c r="F9" s="1033"/>
      <c r="G9" s="1033"/>
      <c r="H9" s="1033"/>
      <c r="I9" s="1033"/>
      <c r="J9" s="1027" t="s">
        <v>11</v>
      </c>
      <c r="K9" s="1028"/>
      <c r="L9" s="695" t="s">
        <v>675</v>
      </c>
      <c r="M9" s="696"/>
    </row>
    <row r="10" spans="1:13" s="499" customFormat="1" ht="15.75" thickBot="1" x14ac:dyDescent="0.3">
      <c r="A10" s="257" t="s">
        <v>12</v>
      </c>
      <c r="B10" s="257"/>
      <c r="C10" s="257"/>
      <c r="D10" s="542"/>
      <c r="E10" s="257"/>
      <c r="F10" s="257"/>
      <c r="G10" s="257"/>
      <c r="H10" s="257"/>
      <c r="I10" s="257"/>
      <c r="J10" s="543"/>
      <c r="K10" s="543"/>
      <c r="L10" s="313"/>
    </row>
    <row r="11" spans="1:13" s="499" customFormat="1" ht="9.75" customHeight="1" x14ac:dyDescent="0.25">
      <c r="A11" s="542"/>
      <c r="B11" s="542"/>
      <c r="C11" s="542"/>
      <c r="D11" s="542"/>
      <c r="E11" s="542"/>
      <c r="F11" s="542"/>
      <c r="G11" s="542"/>
      <c r="H11" s="542"/>
      <c r="I11" s="491"/>
      <c r="J11" s="544"/>
      <c r="K11" s="257"/>
      <c r="L11" s="257"/>
    </row>
    <row r="12" spans="1:13" ht="13.5" customHeight="1" x14ac:dyDescent="0.25">
      <c r="A12" s="640" t="s">
        <v>259</v>
      </c>
      <c r="B12" s="641"/>
      <c r="C12" s="630" t="s">
        <v>366</v>
      </c>
      <c r="D12" s="615" t="s">
        <v>367</v>
      </c>
      <c r="E12" s="835" t="s">
        <v>252</v>
      </c>
      <c r="F12" s="836"/>
      <c r="G12" s="630" t="s">
        <v>2</v>
      </c>
      <c r="H12" s="630" t="s">
        <v>368</v>
      </c>
      <c r="I12" s="615" t="s">
        <v>369</v>
      </c>
      <c r="J12" s="615"/>
      <c r="K12" s="615" t="s">
        <v>370</v>
      </c>
      <c r="L12" s="898"/>
    </row>
    <row r="13" spans="1:13" x14ac:dyDescent="0.25">
      <c r="A13" s="642"/>
      <c r="B13" s="643"/>
      <c r="C13" s="631"/>
      <c r="D13" s="615"/>
      <c r="E13" s="151" t="s">
        <v>0</v>
      </c>
      <c r="F13" s="151" t="s">
        <v>205</v>
      </c>
      <c r="G13" s="631"/>
      <c r="H13" s="631"/>
      <c r="I13" s="615"/>
      <c r="J13" s="615"/>
      <c r="K13" s="615"/>
      <c r="L13" s="898"/>
    </row>
    <row r="14" spans="1:13" x14ac:dyDescent="0.25">
      <c r="A14" s="1022">
        <v>1</v>
      </c>
      <c r="B14" s="1023"/>
      <c r="C14" s="190">
        <v>2</v>
      </c>
      <c r="D14" s="190">
        <v>3</v>
      </c>
      <c r="E14" s="190">
        <v>4</v>
      </c>
      <c r="F14" s="191">
        <v>5</v>
      </c>
      <c r="G14" s="191">
        <v>6</v>
      </c>
      <c r="H14" s="191">
        <v>7</v>
      </c>
      <c r="I14" s="1024">
        <v>8</v>
      </c>
      <c r="J14" s="1025"/>
      <c r="K14" s="1024">
        <v>9</v>
      </c>
      <c r="L14" s="1026"/>
    </row>
    <row r="15" spans="1:13" ht="15.95" customHeight="1" x14ac:dyDescent="0.25">
      <c r="A15" s="889" t="s">
        <v>371</v>
      </c>
      <c r="B15" s="890"/>
      <c r="C15" s="134" t="s">
        <v>5</v>
      </c>
      <c r="D15" s="134"/>
      <c r="E15" s="134" t="s">
        <v>5</v>
      </c>
      <c r="F15" s="290" t="s">
        <v>5</v>
      </c>
      <c r="G15" s="290">
        <v>1000</v>
      </c>
      <c r="H15" s="450">
        <f>SUM(H17:H21)</f>
        <v>0</v>
      </c>
      <c r="I15" s="1021" t="s">
        <v>5</v>
      </c>
      <c r="J15" s="1021"/>
      <c r="K15" s="1021" t="s">
        <v>5</v>
      </c>
      <c r="L15" s="1021"/>
    </row>
    <row r="16" spans="1:13" ht="15.95" customHeight="1" x14ac:dyDescent="0.25">
      <c r="A16" s="843" t="s">
        <v>236</v>
      </c>
      <c r="B16" s="844"/>
      <c r="C16" s="3"/>
      <c r="D16" s="98"/>
      <c r="E16" s="134"/>
      <c r="F16" s="467"/>
      <c r="G16" s="290"/>
      <c r="H16" s="451"/>
      <c r="I16" s="1019"/>
      <c r="J16" s="1019"/>
      <c r="K16" s="1019"/>
      <c r="L16" s="1019"/>
    </row>
    <row r="17" spans="1:12" ht="29.25" customHeight="1" x14ac:dyDescent="0.25">
      <c r="A17" s="843"/>
      <c r="B17" s="844"/>
      <c r="C17" s="3"/>
      <c r="D17" s="98"/>
      <c r="E17" s="134" t="s">
        <v>666</v>
      </c>
      <c r="F17" s="467" t="s">
        <v>665</v>
      </c>
      <c r="G17" s="290">
        <v>1001</v>
      </c>
      <c r="H17" s="451"/>
      <c r="I17" s="1019"/>
      <c r="J17" s="1019"/>
      <c r="K17" s="1019"/>
      <c r="L17" s="1019"/>
    </row>
    <row r="18" spans="1:12" ht="29.25" customHeight="1" x14ac:dyDescent="0.25">
      <c r="A18" s="843"/>
      <c r="B18" s="844"/>
      <c r="C18" s="3"/>
      <c r="D18" s="98"/>
      <c r="E18" s="134" t="s">
        <v>666</v>
      </c>
      <c r="F18" s="467" t="s">
        <v>665</v>
      </c>
      <c r="G18" s="290">
        <v>1002</v>
      </c>
      <c r="H18" s="451"/>
      <c r="I18" s="1019"/>
      <c r="J18" s="1019"/>
      <c r="K18" s="1019"/>
      <c r="L18" s="1019"/>
    </row>
    <row r="19" spans="1:12" ht="29.25" customHeight="1" x14ac:dyDescent="0.25">
      <c r="A19" s="843"/>
      <c r="B19" s="844"/>
      <c r="C19" s="3"/>
      <c r="D19" s="98"/>
      <c r="E19" s="134" t="s">
        <v>666</v>
      </c>
      <c r="F19" s="467" t="s">
        <v>665</v>
      </c>
      <c r="G19" s="290">
        <v>1003</v>
      </c>
      <c r="H19" s="451"/>
      <c r="I19" s="1019"/>
      <c r="J19" s="1019"/>
      <c r="K19" s="1019"/>
      <c r="L19" s="1019"/>
    </row>
    <row r="20" spans="1:12" ht="29.25" customHeight="1" x14ac:dyDescent="0.25">
      <c r="A20" s="843"/>
      <c r="B20" s="844"/>
      <c r="C20" s="3"/>
      <c r="D20" s="98"/>
      <c r="E20" s="134" t="s">
        <v>666</v>
      </c>
      <c r="F20" s="467" t="s">
        <v>665</v>
      </c>
      <c r="G20" s="290">
        <v>1004</v>
      </c>
      <c r="H20" s="451"/>
      <c r="I20" s="1019"/>
      <c r="J20" s="1019"/>
      <c r="K20" s="1019"/>
      <c r="L20" s="1019"/>
    </row>
    <row r="21" spans="1:12" ht="29.25" customHeight="1" x14ac:dyDescent="0.25">
      <c r="A21" s="843"/>
      <c r="B21" s="844"/>
      <c r="C21" s="3"/>
      <c r="D21" s="98"/>
      <c r="E21" s="134" t="s">
        <v>666</v>
      </c>
      <c r="F21" s="467" t="s">
        <v>665</v>
      </c>
      <c r="G21" s="290">
        <v>1005</v>
      </c>
      <c r="H21" s="451"/>
      <c r="I21" s="1019"/>
      <c r="J21" s="1019"/>
      <c r="K21" s="1019"/>
      <c r="L21" s="1019"/>
    </row>
    <row r="22" spans="1:12" ht="15.95" customHeight="1" x14ac:dyDescent="0.25">
      <c r="A22" s="828" t="s">
        <v>240</v>
      </c>
      <c r="B22" s="829"/>
      <c r="C22" s="134" t="s">
        <v>5</v>
      </c>
      <c r="D22" s="134"/>
      <c r="E22" s="134" t="s">
        <v>5</v>
      </c>
      <c r="F22" s="467" t="s">
        <v>5</v>
      </c>
      <c r="G22" s="290">
        <v>2000</v>
      </c>
      <c r="H22" s="450">
        <f>H24</f>
        <v>0</v>
      </c>
      <c r="I22" s="1019" t="s">
        <v>5</v>
      </c>
      <c r="J22" s="1019"/>
      <c r="K22" s="1019" t="s">
        <v>5</v>
      </c>
      <c r="L22" s="1019"/>
    </row>
    <row r="23" spans="1:12" ht="15.95" customHeight="1" x14ac:dyDescent="0.25">
      <c r="A23" s="843" t="s">
        <v>236</v>
      </c>
      <c r="B23" s="844"/>
      <c r="C23" s="3"/>
      <c r="D23" s="98"/>
      <c r="E23" s="134"/>
      <c r="F23" s="467"/>
      <c r="G23" s="290"/>
      <c r="H23" s="451"/>
      <c r="I23" s="1019"/>
      <c r="J23" s="1019"/>
      <c r="K23" s="1019"/>
      <c r="L23" s="1019"/>
    </row>
    <row r="24" spans="1:12" ht="15.95" customHeight="1" x14ac:dyDescent="0.25">
      <c r="A24" s="843"/>
      <c r="B24" s="844"/>
      <c r="C24" s="3"/>
      <c r="D24" s="98"/>
      <c r="E24" s="134"/>
      <c r="F24" s="467"/>
      <c r="G24" s="290">
        <v>2001</v>
      </c>
      <c r="H24" s="451"/>
      <c r="I24" s="1019"/>
      <c r="J24" s="1019"/>
      <c r="K24" s="1019"/>
      <c r="L24" s="1019"/>
    </row>
    <row r="25" spans="1:12" ht="15.95" customHeight="1" x14ac:dyDescent="0.25">
      <c r="A25" s="828" t="s">
        <v>239</v>
      </c>
      <c r="B25" s="829"/>
      <c r="C25" s="134" t="s">
        <v>5</v>
      </c>
      <c r="D25" s="134"/>
      <c r="E25" s="134" t="s">
        <v>5</v>
      </c>
      <c r="F25" s="467" t="s">
        <v>5</v>
      </c>
      <c r="G25" s="290">
        <v>3000</v>
      </c>
      <c r="H25" s="450">
        <f>H27</f>
        <v>0</v>
      </c>
      <c r="I25" s="1019" t="s">
        <v>5</v>
      </c>
      <c r="J25" s="1019"/>
      <c r="K25" s="1019" t="s">
        <v>5</v>
      </c>
      <c r="L25" s="1019"/>
    </row>
    <row r="26" spans="1:12" ht="15.95" customHeight="1" x14ac:dyDescent="0.25">
      <c r="A26" s="843" t="s">
        <v>236</v>
      </c>
      <c r="B26" s="844"/>
      <c r="C26" s="3"/>
      <c r="D26" s="3"/>
      <c r="E26" s="134"/>
      <c r="F26" s="467"/>
      <c r="G26" s="290"/>
      <c r="H26" s="451"/>
      <c r="I26" s="1019"/>
      <c r="J26" s="1019"/>
      <c r="K26" s="1019"/>
      <c r="L26" s="1019"/>
    </row>
    <row r="27" spans="1:12" ht="15.95" customHeight="1" x14ac:dyDescent="0.25">
      <c r="A27" s="850"/>
      <c r="B27" s="851"/>
      <c r="C27" s="3"/>
      <c r="D27" s="3"/>
      <c r="E27" s="134"/>
      <c r="F27" s="467"/>
      <c r="G27" s="290">
        <v>3001</v>
      </c>
      <c r="H27" s="451"/>
      <c r="I27" s="1019"/>
      <c r="J27" s="1019"/>
      <c r="K27" s="1019"/>
      <c r="L27" s="1019"/>
    </row>
    <row r="28" spans="1:12" ht="15.95" customHeight="1" x14ac:dyDescent="0.25">
      <c r="A28" s="828" t="s">
        <v>238</v>
      </c>
      <c r="B28" s="829"/>
      <c r="C28" s="134" t="s">
        <v>5</v>
      </c>
      <c r="D28" s="134"/>
      <c r="E28" s="134" t="s">
        <v>5</v>
      </c>
      <c r="F28" s="467" t="s">
        <v>5</v>
      </c>
      <c r="G28" s="290">
        <v>4000</v>
      </c>
      <c r="H28" s="450">
        <f>H30</f>
        <v>0</v>
      </c>
      <c r="I28" s="1019" t="s">
        <v>5</v>
      </c>
      <c r="J28" s="1019"/>
      <c r="K28" s="1019" t="s">
        <v>5</v>
      </c>
      <c r="L28" s="1019"/>
    </row>
    <row r="29" spans="1:12" ht="15.95" customHeight="1" x14ac:dyDescent="0.25">
      <c r="A29" s="843" t="s">
        <v>236</v>
      </c>
      <c r="B29" s="844"/>
      <c r="C29" s="3"/>
      <c r="D29" s="3"/>
      <c r="E29" s="134"/>
      <c r="F29" s="467"/>
      <c r="G29" s="290"/>
      <c r="H29" s="451"/>
      <c r="I29" s="1019"/>
      <c r="J29" s="1019"/>
      <c r="K29" s="1019"/>
      <c r="L29" s="1019"/>
    </row>
    <row r="30" spans="1:12" ht="15.95" customHeight="1" x14ac:dyDescent="0.25">
      <c r="A30" s="843"/>
      <c r="B30" s="844"/>
      <c r="C30" s="3"/>
      <c r="D30" s="3"/>
      <c r="E30" s="134"/>
      <c r="F30" s="467"/>
      <c r="G30" s="290">
        <v>4001</v>
      </c>
      <c r="H30" s="451"/>
      <c r="I30" s="1019"/>
      <c r="J30" s="1019"/>
      <c r="K30" s="1019"/>
      <c r="L30" s="1019"/>
    </row>
    <row r="31" spans="1:12" ht="15.95" customHeight="1" x14ac:dyDescent="0.25">
      <c r="A31" s="848" t="s">
        <v>319</v>
      </c>
      <c r="B31" s="849"/>
      <c r="C31" s="134" t="s">
        <v>5</v>
      </c>
      <c r="D31" s="134"/>
      <c r="E31" s="134" t="s">
        <v>5</v>
      </c>
      <c r="F31" s="467" t="s">
        <v>5</v>
      </c>
      <c r="G31" s="290">
        <v>5000</v>
      </c>
      <c r="H31" s="450">
        <f>H33</f>
        <v>0</v>
      </c>
      <c r="I31" s="1019" t="s">
        <v>5</v>
      </c>
      <c r="J31" s="1019"/>
      <c r="K31" s="1019" t="s">
        <v>5</v>
      </c>
      <c r="L31" s="1019"/>
    </row>
    <row r="32" spans="1:12" ht="15.95" customHeight="1" x14ac:dyDescent="0.25">
      <c r="A32" s="843" t="s">
        <v>236</v>
      </c>
      <c r="B32" s="844"/>
      <c r="C32" s="133"/>
      <c r="D32" s="133"/>
      <c r="E32" s="132"/>
      <c r="F32" s="467"/>
      <c r="G32" s="290"/>
      <c r="H32" s="451"/>
      <c r="I32" s="1019"/>
      <c r="J32" s="1019"/>
      <c r="K32" s="1019"/>
      <c r="L32" s="1019"/>
    </row>
    <row r="33" spans="1:12" ht="15.95" customHeight="1" x14ac:dyDescent="0.25">
      <c r="A33" s="843"/>
      <c r="B33" s="844"/>
      <c r="C33" s="133"/>
      <c r="D33" s="133"/>
      <c r="E33" s="132"/>
      <c r="F33" s="467"/>
      <c r="G33" s="290">
        <v>5001</v>
      </c>
      <c r="H33" s="451"/>
      <c r="I33" s="1019"/>
      <c r="J33" s="1019"/>
      <c r="K33" s="1019"/>
      <c r="L33" s="1019"/>
    </row>
    <row r="34" spans="1:12" ht="15.95" customHeight="1" x14ac:dyDescent="0.25">
      <c r="A34" s="1017" t="s">
        <v>150</v>
      </c>
      <c r="B34" s="1017"/>
      <c r="C34" s="1017"/>
      <c r="D34" s="1017"/>
      <c r="E34" s="1017"/>
      <c r="F34" s="1018"/>
      <c r="G34" s="305">
        <v>9000</v>
      </c>
      <c r="H34" s="587" t="s">
        <v>5</v>
      </c>
      <c r="I34" s="1019" t="s">
        <v>5</v>
      </c>
      <c r="J34" s="1019"/>
      <c r="K34" s="1019" t="s">
        <v>5</v>
      </c>
      <c r="L34" s="1019"/>
    </row>
    <row r="35" spans="1:12" ht="26.25" customHeight="1" x14ac:dyDescent="0.25">
      <c r="A35" s="625" t="s">
        <v>206</v>
      </c>
      <c r="B35" s="625"/>
      <c r="C35" s="728"/>
      <c r="D35" s="1020"/>
      <c r="E35" s="728"/>
      <c r="F35" s="85"/>
      <c r="G35" s="85"/>
      <c r="H35" s="1014"/>
      <c r="I35" s="1014"/>
      <c r="J35" s="1014"/>
      <c r="K35" s="126"/>
      <c r="L35" s="126"/>
    </row>
    <row r="36" spans="1:12" x14ac:dyDescent="0.25">
      <c r="A36" s="112"/>
      <c r="B36" s="112"/>
      <c r="C36" s="150" t="s">
        <v>196</v>
      </c>
      <c r="D36" s="164"/>
      <c r="E36" s="626" t="s">
        <v>198</v>
      </c>
      <c r="F36" s="626"/>
      <c r="G36" s="164"/>
      <c r="H36" s="164"/>
      <c r="I36" s="164"/>
      <c r="J36" s="164"/>
      <c r="K36" s="126"/>
      <c r="L36" s="126"/>
    </row>
    <row r="37" spans="1:12" x14ac:dyDescent="0.25">
      <c r="A37" s="877" t="s">
        <v>199</v>
      </c>
      <c r="B37" s="877"/>
      <c r="C37" s="725"/>
      <c r="D37" s="1013"/>
      <c r="E37" s="1013"/>
      <c r="F37" s="193"/>
      <c r="G37" s="193"/>
      <c r="H37" s="1014"/>
      <c r="I37" s="1014"/>
      <c r="J37" s="1014"/>
      <c r="K37" s="126"/>
      <c r="L37" s="126"/>
    </row>
    <row r="38" spans="1:12" x14ac:dyDescent="0.25">
      <c r="A38" s="113"/>
      <c r="B38" s="113"/>
      <c r="C38" s="150" t="s">
        <v>196</v>
      </c>
      <c r="D38" s="164"/>
      <c r="E38" s="626" t="s">
        <v>201</v>
      </c>
      <c r="F38" s="626"/>
      <c r="G38" s="121"/>
      <c r="H38" s="924"/>
      <c r="I38" s="924"/>
      <c r="J38" s="924"/>
      <c r="K38" s="126"/>
      <c r="L38" s="126"/>
    </row>
    <row r="39" spans="1:12" x14ac:dyDescent="0.25">
      <c r="A39" s="877" t="s">
        <v>202</v>
      </c>
      <c r="B39" s="877"/>
      <c r="C39" s="113"/>
      <c r="D39" s="85"/>
      <c r="E39" s="85"/>
      <c r="F39" s="85"/>
      <c r="G39" s="85"/>
      <c r="H39" s="12"/>
      <c r="I39" s="12"/>
      <c r="J39" s="12"/>
      <c r="K39" s="126"/>
      <c r="L39" s="126"/>
    </row>
    <row r="40" spans="1:12" ht="3" customHeight="1" x14ac:dyDescent="0.25">
      <c r="A40" s="128"/>
      <c r="B40" s="128"/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  <row r="41" spans="1:12" ht="14.25" customHeight="1" x14ac:dyDescent="0.25">
      <c r="A41" s="1016" t="s">
        <v>372</v>
      </c>
      <c r="B41" s="1016"/>
      <c r="C41" s="1016"/>
      <c r="D41" s="1016"/>
      <c r="E41" s="1016"/>
      <c r="F41" s="1016"/>
      <c r="G41" s="1016"/>
      <c r="H41" s="1016"/>
      <c r="I41" s="1016"/>
      <c r="J41" s="1016"/>
      <c r="K41" s="1016"/>
      <c r="L41" s="1016"/>
    </row>
    <row r="42" spans="1:12" ht="36.75" customHeight="1" x14ac:dyDescent="0.25">
      <c r="A42" s="1015" t="s">
        <v>373</v>
      </c>
      <c r="B42" s="1015"/>
      <c r="C42" s="1015"/>
      <c r="D42" s="1015"/>
      <c r="E42" s="1015"/>
      <c r="F42" s="1015"/>
      <c r="G42" s="1015"/>
      <c r="H42" s="1015"/>
      <c r="I42" s="1015"/>
      <c r="J42" s="1015"/>
      <c r="K42" s="1015"/>
      <c r="L42" s="1015"/>
    </row>
    <row r="43" spans="1:12" ht="48.75" customHeight="1" x14ac:dyDescent="0.25">
      <c r="A43" s="1015" t="s">
        <v>374</v>
      </c>
      <c r="B43" s="1015"/>
      <c r="C43" s="1015"/>
      <c r="D43" s="1015"/>
      <c r="E43" s="1015"/>
      <c r="F43" s="1015"/>
      <c r="G43" s="1015"/>
      <c r="H43" s="1015"/>
      <c r="I43" s="1015"/>
      <c r="J43" s="1015"/>
      <c r="K43" s="1015"/>
      <c r="L43" s="1015"/>
    </row>
    <row r="44" spans="1:12" ht="15.75" customHeight="1" x14ac:dyDescent="0.25">
      <c r="A44" s="1015" t="s">
        <v>375</v>
      </c>
      <c r="B44" s="1015"/>
      <c r="C44" s="1015"/>
      <c r="D44" s="1015"/>
      <c r="E44" s="1015"/>
      <c r="F44" s="1015"/>
      <c r="G44" s="1015"/>
      <c r="H44" s="1015"/>
      <c r="I44" s="1015"/>
      <c r="J44" s="1015"/>
      <c r="K44" s="1015"/>
      <c r="L44" s="1015"/>
    </row>
    <row r="45" spans="1:12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</row>
    <row r="46" spans="1:12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</row>
    <row r="48" spans="1:12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</row>
    <row r="49" spans="1:12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</row>
    <row r="50" spans="1:12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</row>
  </sheetData>
  <mergeCells count="101">
    <mergeCell ref="J9:K9"/>
    <mergeCell ref="B6:I6"/>
    <mergeCell ref="B8:I8"/>
    <mergeCell ref="B9:I9"/>
    <mergeCell ref="L6:M6"/>
    <mergeCell ref="L9:M9"/>
    <mergeCell ref="A20:B20"/>
    <mergeCell ref="A21:B21"/>
    <mergeCell ref="K26:L26"/>
    <mergeCell ref="I26:J26"/>
    <mergeCell ref="A26:B26"/>
    <mergeCell ref="A23:B23"/>
    <mergeCell ref="I23:J23"/>
    <mergeCell ref="K23:L23"/>
    <mergeCell ref="A24:B24"/>
    <mergeCell ref="I24:J24"/>
    <mergeCell ref="K24:L24"/>
    <mergeCell ref="A25:B25"/>
    <mergeCell ref="I25:J25"/>
    <mergeCell ref="K25:L25"/>
    <mergeCell ref="J5:K5"/>
    <mergeCell ref="A1:L1"/>
    <mergeCell ref="C3:H3"/>
    <mergeCell ref="J3:K3"/>
    <mergeCell ref="J4:K4"/>
    <mergeCell ref="L5:M5"/>
    <mergeCell ref="J6:K6"/>
    <mergeCell ref="A7:A8"/>
    <mergeCell ref="J7:K8"/>
    <mergeCell ref="L7:L8"/>
    <mergeCell ref="A15:B15"/>
    <mergeCell ref="I15:J15"/>
    <mergeCell ref="K15:L15"/>
    <mergeCell ref="A16:B16"/>
    <mergeCell ref="I16:J16"/>
    <mergeCell ref="K16:L16"/>
    <mergeCell ref="H12:H13"/>
    <mergeCell ref="I12:J13"/>
    <mergeCell ref="K12:L13"/>
    <mergeCell ref="A14:B14"/>
    <mergeCell ref="I14:J14"/>
    <mergeCell ref="K14:L14"/>
    <mergeCell ref="A12:B13"/>
    <mergeCell ref="C12:C13"/>
    <mergeCell ref="D12:D13"/>
    <mergeCell ref="E12:F12"/>
    <mergeCell ref="G12:G13"/>
    <mergeCell ref="A17:B17"/>
    <mergeCell ref="I17:J17"/>
    <mergeCell ref="K17:L17"/>
    <mergeCell ref="A22:B22"/>
    <mergeCell ref="I22:J22"/>
    <mergeCell ref="K22:L22"/>
    <mergeCell ref="I18:J18"/>
    <mergeCell ref="K18:L18"/>
    <mergeCell ref="I19:J19"/>
    <mergeCell ref="K19:L19"/>
    <mergeCell ref="I20:J20"/>
    <mergeCell ref="K20:L20"/>
    <mergeCell ref="I21:J21"/>
    <mergeCell ref="K21:L21"/>
    <mergeCell ref="A18:B18"/>
    <mergeCell ref="A19:B19"/>
    <mergeCell ref="A29:B29"/>
    <mergeCell ref="I29:J29"/>
    <mergeCell ref="K29:L29"/>
    <mergeCell ref="A30:B30"/>
    <mergeCell ref="I30:J30"/>
    <mergeCell ref="K30:L30"/>
    <mergeCell ref="A27:B27"/>
    <mergeCell ref="I27:J27"/>
    <mergeCell ref="K27:L27"/>
    <mergeCell ref="A28:B28"/>
    <mergeCell ref="I28:J28"/>
    <mergeCell ref="K28:L28"/>
    <mergeCell ref="A34:F34"/>
    <mergeCell ref="I34:J34"/>
    <mergeCell ref="K34:L34"/>
    <mergeCell ref="A35:B35"/>
    <mergeCell ref="C35:E35"/>
    <mergeCell ref="H35:J35"/>
    <mergeCell ref="A31:B31"/>
    <mergeCell ref="I31:J31"/>
    <mergeCell ref="K31:L31"/>
    <mergeCell ref="A33:B33"/>
    <mergeCell ref="I33:J33"/>
    <mergeCell ref="K33:L33"/>
    <mergeCell ref="K32:L32"/>
    <mergeCell ref="I32:J32"/>
    <mergeCell ref="A32:B32"/>
    <mergeCell ref="E36:F36"/>
    <mergeCell ref="A37:B37"/>
    <mergeCell ref="C37:E37"/>
    <mergeCell ref="H37:J37"/>
    <mergeCell ref="A44:L44"/>
    <mergeCell ref="E38:F38"/>
    <mergeCell ref="H38:J38"/>
    <mergeCell ref="A39:B39"/>
    <mergeCell ref="A41:L41"/>
    <mergeCell ref="A42:L42"/>
    <mergeCell ref="A43:L43"/>
  </mergeCells>
  <pageMargins left="0.23622047244094491" right="0.23622047244094491" top="0.35433070866141736" bottom="0.15748031496062992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44"/>
  <sheetViews>
    <sheetView showGridLines="0" view="pageBreakPreview" zoomScaleNormal="96" zoomScaleSheetLayoutView="100" workbookViewId="0">
      <selection activeCell="L9" sqref="L9"/>
    </sheetView>
  </sheetViews>
  <sheetFormatPr defaultRowHeight="15" x14ac:dyDescent="0.25"/>
  <cols>
    <col min="1" max="1" width="31.28515625" style="1" customWidth="1"/>
    <col min="2" max="2" width="11.7109375" customWidth="1"/>
    <col min="3" max="3" width="10" customWidth="1"/>
    <col min="4" max="4" width="9" customWidth="1"/>
    <col min="5" max="6" width="13.85546875" customWidth="1"/>
    <col min="7" max="7" width="10" customWidth="1"/>
    <col min="8" max="8" width="19.7109375" customWidth="1"/>
    <col min="9" max="9" width="14.7109375" customWidth="1"/>
    <col min="10" max="10" width="55.5703125" customWidth="1"/>
    <col min="11" max="11" width="12.28515625" customWidth="1"/>
    <col min="12" max="12" width="9.28515625" customWidth="1"/>
  </cols>
  <sheetData>
    <row r="1" spans="1:12" ht="33" customHeight="1" x14ac:dyDescent="0.25">
      <c r="A1" s="660" t="s">
        <v>220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</row>
    <row r="2" spans="1:12" ht="14.25" customHeight="1" thickBot="1" x14ac:dyDescent="0.3">
      <c r="A2" s="17"/>
      <c r="B2" s="17"/>
      <c r="C2" s="627" t="s">
        <v>662</v>
      </c>
      <c r="D2" s="627"/>
      <c r="E2" s="627"/>
      <c r="F2" s="627"/>
      <c r="G2" s="627"/>
      <c r="H2" s="627"/>
      <c r="I2" s="627"/>
      <c r="J2" s="627"/>
      <c r="K2" s="17"/>
      <c r="L2" s="11" t="s">
        <v>27</v>
      </c>
    </row>
    <row r="3" spans="1:12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6" t="s">
        <v>9</v>
      </c>
      <c r="L3" s="314" t="s">
        <v>649</v>
      </c>
    </row>
    <row r="4" spans="1:12" ht="14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6" t="s">
        <v>26</v>
      </c>
      <c r="L4" s="315"/>
    </row>
    <row r="5" spans="1:12" ht="14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6" t="s">
        <v>10</v>
      </c>
      <c r="L5" s="311" t="s">
        <v>700</v>
      </c>
    </row>
    <row r="6" spans="1:12" ht="14.25" customHeight="1" x14ac:dyDescent="0.25">
      <c r="A6" s="634" t="s">
        <v>23</v>
      </c>
      <c r="B6" s="634"/>
      <c r="C6" s="669" t="s">
        <v>699</v>
      </c>
      <c r="D6" s="669"/>
      <c r="E6" s="669"/>
      <c r="F6" s="669"/>
      <c r="G6" s="669"/>
      <c r="H6" s="669"/>
      <c r="I6" s="669"/>
      <c r="J6" s="669"/>
      <c r="K6" s="16" t="s">
        <v>16</v>
      </c>
      <c r="L6" s="311" t="s">
        <v>701</v>
      </c>
    </row>
    <row r="7" spans="1:12" ht="14.25" customHeight="1" x14ac:dyDescent="0.25">
      <c r="A7" s="633" t="s">
        <v>24</v>
      </c>
      <c r="B7" s="633"/>
      <c r="C7" s="316"/>
      <c r="D7" s="316"/>
      <c r="E7" s="316"/>
      <c r="F7" s="316"/>
      <c r="G7" s="316"/>
      <c r="H7" s="316"/>
      <c r="I7" s="316"/>
      <c r="J7" s="17"/>
      <c r="K7" s="16"/>
      <c r="L7" s="662" t="s">
        <v>645</v>
      </c>
    </row>
    <row r="8" spans="1:12" ht="14.25" customHeight="1" x14ac:dyDescent="0.25">
      <c r="A8" s="633"/>
      <c r="B8" s="633"/>
      <c r="C8" s="670" t="s">
        <v>646</v>
      </c>
      <c r="D8" s="670"/>
      <c r="E8" s="670"/>
      <c r="F8" s="670"/>
      <c r="G8" s="670"/>
      <c r="H8" s="670"/>
      <c r="I8" s="670"/>
      <c r="J8" s="670"/>
      <c r="K8" s="16" t="s">
        <v>151</v>
      </c>
      <c r="L8" s="663"/>
    </row>
    <row r="9" spans="1:12" ht="14.25" customHeight="1" x14ac:dyDescent="0.25">
      <c r="A9" s="634" t="s">
        <v>25</v>
      </c>
      <c r="B9" s="634"/>
      <c r="C9" s="671" t="s">
        <v>647</v>
      </c>
      <c r="D9" s="671"/>
      <c r="E9" s="671"/>
      <c r="F9" s="671"/>
      <c r="G9" s="671"/>
      <c r="H9" s="671"/>
      <c r="I9" s="671"/>
      <c r="J9" s="671"/>
      <c r="K9" s="16" t="s">
        <v>11</v>
      </c>
      <c r="L9" s="312" t="s">
        <v>675</v>
      </c>
    </row>
    <row r="10" spans="1:12" ht="14.25" customHeight="1" thickBot="1" x14ac:dyDescent="0.3">
      <c r="A10" s="634" t="s">
        <v>12</v>
      </c>
      <c r="B10" s="634"/>
      <c r="C10" s="12"/>
      <c r="D10" s="12"/>
      <c r="E10" s="12"/>
      <c r="F10" s="12"/>
      <c r="G10" s="12"/>
      <c r="H10" s="12"/>
      <c r="I10" s="12"/>
      <c r="J10" s="17"/>
      <c r="K10" s="17"/>
      <c r="L10" s="313"/>
    </row>
    <row r="11" spans="1:12" s="12" customFormat="1" ht="21" customHeight="1" x14ac:dyDescent="0.2">
      <c r="A11" s="635" t="s">
        <v>223</v>
      </c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5"/>
    </row>
    <row r="12" spans="1:12" x14ac:dyDescent="0.25">
      <c r="A12" s="640" t="s">
        <v>17</v>
      </c>
      <c r="B12" s="641"/>
      <c r="C12" s="630" t="s">
        <v>22</v>
      </c>
      <c r="D12" s="630" t="s">
        <v>2</v>
      </c>
      <c r="E12" s="646" t="s">
        <v>3</v>
      </c>
      <c r="F12" s="647"/>
      <c r="G12" s="648"/>
      <c r="H12" s="650" t="s">
        <v>156</v>
      </c>
      <c r="I12" s="650" t="s">
        <v>14</v>
      </c>
      <c r="J12" s="664" t="s">
        <v>204</v>
      </c>
      <c r="K12" s="664"/>
      <c r="L12" s="665"/>
    </row>
    <row r="13" spans="1:12" x14ac:dyDescent="0.25">
      <c r="A13" s="642"/>
      <c r="B13" s="643"/>
      <c r="C13" s="631"/>
      <c r="D13" s="631"/>
      <c r="E13" s="638" t="s">
        <v>21</v>
      </c>
      <c r="F13" s="639"/>
      <c r="G13" s="630" t="s">
        <v>1</v>
      </c>
      <c r="H13" s="651"/>
      <c r="I13" s="651"/>
      <c r="J13" s="649" t="s">
        <v>20</v>
      </c>
      <c r="K13" s="636" t="s">
        <v>6</v>
      </c>
      <c r="L13" s="637" t="s">
        <v>7</v>
      </c>
    </row>
    <row r="14" spans="1:12" x14ac:dyDescent="0.25">
      <c r="A14" s="644"/>
      <c r="B14" s="645"/>
      <c r="C14" s="632"/>
      <c r="D14" s="632"/>
      <c r="E14" s="27" t="s">
        <v>0</v>
      </c>
      <c r="F14" s="27" t="s">
        <v>205</v>
      </c>
      <c r="G14" s="632"/>
      <c r="H14" s="652"/>
      <c r="I14" s="652"/>
      <c r="J14" s="649"/>
      <c r="K14" s="636"/>
      <c r="L14" s="637"/>
    </row>
    <row r="15" spans="1:12" s="13" customFormat="1" ht="12.75" x14ac:dyDescent="0.2">
      <c r="A15" s="640">
        <v>1</v>
      </c>
      <c r="B15" s="641"/>
      <c r="C15" s="25">
        <v>2</v>
      </c>
      <c r="D15" s="25">
        <v>3</v>
      </c>
      <c r="E15" s="29">
        <v>4</v>
      </c>
      <c r="F15" s="25">
        <v>5</v>
      </c>
      <c r="G15" s="25">
        <v>6</v>
      </c>
      <c r="H15" s="28">
        <v>7</v>
      </c>
      <c r="I15" s="25">
        <v>8</v>
      </c>
      <c r="J15" s="159">
        <v>9</v>
      </c>
      <c r="K15" s="302">
        <v>10</v>
      </c>
      <c r="L15" s="303">
        <v>11</v>
      </c>
    </row>
    <row r="16" spans="1:12" ht="15" customHeight="1" x14ac:dyDescent="0.25">
      <c r="A16" s="628" t="s">
        <v>650</v>
      </c>
      <c r="B16" s="629"/>
      <c r="C16" s="3" t="s">
        <v>655</v>
      </c>
      <c r="D16" s="24">
        <v>1000</v>
      </c>
      <c r="E16" s="24" t="s">
        <v>660</v>
      </c>
      <c r="F16" s="24">
        <v>356</v>
      </c>
      <c r="G16" s="306">
        <v>5770</v>
      </c>
      <c r="H16" s="310">
        <f t="shared" ref="H16:H19" si="0">G16*I16</f>
        <v>649514.01339999994</v>
      </c>
      <c r="I16" s="304">
        <v>112.56742</v>
      </c>
      <c r="J16" t="s">
        <v>696</v>
      </c>
      <c r="K16" s="588">
        <v>44574</v>
      </c>
      <c r="L16" s="78">
        <v>42</v>
      </c>
    </row>
    <row r="17" spans="1:12" ht="13.5" customHeight="1" x14ac:dyDescent="0.25">
      <c r="A17" s="628" t="s">
        <v>652</v>
      </c>
      <c r="B17" s="629"/>
      <c r="C17" s="3" t="s">
        <v>656</v>
      </c>
      <c r="D17" s="24">
        <v>2000</v>
      </c>
      <c r="E17" s="24" t="s">
        <v>660</v>
      </c>
      <c r="F17" s="24">
        <v>356</v>
      </c>
      <c r="G17" s="306">
        <v>0</v>
      </c>
      <c r="H17" s="310">
        <f t="shared" si="0"/>
        <v>0</v>
      </c>
      <c r="I17" s="304">
        <v>0</v>
      </c>
      <c r="J17" s="77"/>
      <c r="K17" s="77"/>
      <c r="L17" s="77"/>
    </row>
    <row r="18" spans="1:12" ht="13.5" customHeight="1" x14ac:dyDescent="0.25">
      <c r="A18" s="628" t="s">
        <v>651</v>
      </c>
      <c r="B18" s="629"/>
      <c r="C18" s="3" t="s">
        <v>657</v>
      </c>
      <c r="D18" s="24">
        <v>3000</v>
      </c>
      <c r="E18" s="24" t="s">
        <v>660</v>
      </c>
      <c r="F18" s="24">
        <v>356</v>
      </c>
      <c r="G18" s="306">
        <v>0</v>
      </c>
      <c r="H18" s="310">
        <f t="shared" si="0"/>
        <v>0</v>
      </c>
      <c r="I18" s="304">
        <v>0</v>
      </c>
      <c r="J18" s="77"/>
      <c r="K18" s="77"/>
      <c r="L18" s="77"/>
    </row>
    <row r="19" spans="1:12" ht="13.5" customHeight="1" x14ac:dyDescent="0.25">
      <c r="A19" s="628" t="s">
        <v>653</v>
      </c>
      <c r="B19" s="629"/>
      <c r="C19" s="3" t="s">
        <v>658</v>
      </c>
      <c r="D19" s="24">
        <v>4000</v>
      </c>
      <c r="E19" s="24" t="s">
        <v>660</v>
      </c>
      <c r="F19" s="24">
        <v>356</v>
      </c>
      <c r="G19" s="306">
        <v>0</v>
      </c>
      <c r="H19" s="310">
        <f t="shared" si="0"/>
        <v>0</v>
      </c>
      <c r="I19" s="304">
        <v>0</v>
      </c>
      <c r="J19" s="77"/>
      <c r="K19" s="77"/>
      <c r="L19" s="77"/>
    </row>
    <row r="20" spans="1:12" ht="27.75" customHeight="1" x14ac:dyDescent="0.25">
      <c r="A20" s="628" t="s">
        <v>654</v>
      </c>
      <c r="B20" s="629"/>
      <c r="C20" s="3" t="s">
        <v>659</v>
      </c>
      <c r="D20" s="24">
        <v>5000</v>
      </c>
      <c r="E20" s="24" t="s">
        <v>661</v>
      </c>
      <c r="F20" s="24">
        <v>359</v>
      </c>
      <c r="G20" s="306">
        <v>0</v>
      </c>
      <c r="H20" s="310">
        <f>G20*I20</f>
        <v>0</v>
      </c>
      <c r="I20" s="304">
        <v>0</v>
      </c>
      <c r="J20" s="77"/>
      <c r="K20" s="77"/>
      <c r="L20" s="77"/>
    </row>
    <row r="21" spans="1:12" ht="39" customHeight="1" x14ac:dyDescent="0.25">
      <c r="A21" s="666" t="s">
        <v>150</v>
      </c>
      <c r="B21" s="666"/>
      <c r="C21" s="666"/>
      <c r="D21" s="305">
        <v>9000</v>
      </c>
      <c r="E21" s="24" t="s">
        <v>5</v>
      </c>
      <c r="F21" s="24" t="s">
        <v>5</v>
      </c>
      <c r="G21" s="307">
        <f>SUM(G16:G20)</f>
        <v>5770</v>
      </c>
      <c r="H21" s="308">
        <f>SUM(H16:H20)</f>
        <v>649514.01339999994</v>
      </c>
      <c r="I21" s="309" t="s">
        <v>637</v>
      </c>
      <c r="J21" s="97" t="s">
        <v>5</v>
      </c>
      <c r="K21" s="97" t="s">
        <v>5</v>
      </c>
      <c r="L21" s="97" t="s">
        <v>5</v>
      </c>
    </row>
    <row r="22" spans="1:12" s="12" customFormat="1" ht="21" customHeight="1" x14ac:dyDescent="0.2">
      <c r="A22" s="635" t="s">
        <v>159</v>
      </c>
      <c r="B22" s="635"/>
      <c r="C22" s="635"/>
      <c r="D22" s="635"/>
      <c r="E22" s="635"/>
      <c r="F22" s="635"/>
      <c r="G22" s="635"/>
      <c r="H22" s="635"/>
      <c r="I22" s="635"/>
      <c r="J22" s="635"/>
      <c r="K22" s="635"/>
      <c r="L22" s="635"/>
    </row>
    <row r="23" spans="1:12" x14ac:dyDescent="0.25">
      <c r="A23" s="640" t="s">
        <v>18</v>
      </c>
      <c r="B23" s="641"/>
      <c r="C23" s="630" t="s">
        <v>22</v>
      </c>
      <c r="D23" s="630" t="s">
        <v>2</v>
      </c>
      <c r="E23" s="646" t="s">
        <v>4</v>
      </c>
      <c r="F23" s="647"/>
      <c r="G23" s="648"/>
      <c r="H23" s="650" t="s">
        <v>15</v>
      </c>
      <c r="I23" s="650" t="s">
        <v>14</v>
      </c>
      <c r="J23" s="664" t="s">
        <v>204</v>
      </c>
      <c r="K23" s="664"/>
      <c r="L23" s="665"/>
    </row>
    <row r="24" spans="1:12" ht="15" customHeight="1" x14ac:dyDescent="0.25">
      <c r="A24" s="642"/>
      <c r="B24" s="643"/>
      <c r="C24" s="631"/>
      <c r="D24" s="631"/>
      <c r="E24" s="638" t="s">
        <v>21</v>
      </c>
      <c r="F24" s="639"/>
      <c r="G24" s="650" t="s">
        <v>1</v>
      </c>
      <c r="H24" s="651"/>
      <c r="I24" s="651"/>
      <c r="J24" s="649" t="s">
        <v>20</v>
      </c>
      <c r="K24" s="636" t="s">
        <v>6</v>
      </c>
      <c r="L24" s="637" t="s">
        <v>7</v>
      </c>
    </row>
    <row r="25" spans="1:12" x14ac:dyDescent="0.25">
      <c r="A25" s="644"/>
      <c r="B25" s="645"/>
      <c r="C25" s="632"/>
      <c r="D25" s="632"/>
      <c r="E25" s="27" t="s">
        <v>0</v>
      </c>
      <c r="F25" s="27" t="s">
        <v>205</v>
      </c>
      <c r="G25" s="652"/>
      <c r="H25" s="652"/>
      <c r="I25" s="652"/>
      <c r="J25" s="649"/>
      <c r="K25" s="636"/>
      <c r="L25" s="637"/>
    </row>
    <row r="26" spans="1:12" s="13" customFormat="1" ht="13.5" thickBot="1" x14ac:dyDescent="0.25">
      <c r="A26" s="640">
        <v>1</v>
      </c>
      <c r="B26" s="641"/>
      <c r="C26" s="25">
        <v>2</v>
      </c>
      <c r="D26" s="25">
        <v>3</v>
      </c>
      <c r="E26" s="25">
        <v>4</v>
      </c>
      <c r="F26" s="25">
        <v>5</v>
      </c>
      <c r="G26" s="25">
        <v>6</v>
      </c>
      <c r="H26" s="28">
        <v>7</v>
      </c>
      <c r="I26" s="25">
        <v>8</v>
      </c>
      <c r="J26" s="97">
        <v>9</v>
      </c>
      <c r="K26" s="104">
        <v>10</v>
      </c>
      <c r="L26" s="101">
        <v>11</v>
      </c>
    </row>
    <row r="27" spans="1:12" ht="13.5" customHeight="1" x14ac:dyDescent="0.25">
      <c r="A27" s="668"/>
      <c r="B27" s="649"/>
      <c r="C27" s="3"/>
      <c r="D27" s="4">
        <v>1000</v>
      </c>
      <c r="E27" s="23"/>
      <c r="F27" s="10"/>
      <c r="G27" s="10"/>
      <c r="H27" s="10"/>
      <c r="I27" s="76"/>
      <c r="J27" s="106"/>
      <c r="K27" s="107"/>
      <c r="L27" s="2"/>
    </row>
    <row r="28" spans="1:12" ht="13.5" customHeight="1" x14ac:dyDescent="0.25">
      <c r="A28" s="648"/>
      <c r="B28" s="667"/>
      <c r="C28" s="3"/>
      <c r="D28" s="6">
        <v>2000</v>
      </c>
      <c r="E28" s="20"/>
      <c r="F28" s="2"/>
      <c r="G28" s="2"/>
      <c r="H28" s="2"/>
      <c r="I28" s="15"/>
      <c r="J28" s="20"/>
      <c r="K28" s="2"/>
      <c r="L28" s="2"/>
    </row>
    <row r="29" spans="1:12" ht="13.5" customHeight="1" x14ac:dyDescent="0.25">
      <c r="A29" s="648"/>
      <c r="B29" s="667"/>
      <c r="C29" s="3"/>
      <c r="D29" s="6"/>
      <c r="E29" s="20"/>
      <c r="F29" s="2"/>
      <c r="G29" s="2"/>
      <c r="H29" s="2"/>
      <c r="I29" s="15"/>
      <c r="J29" s="20"/>
      <c r="K29" s="2"/>
      <c r="L29" s="2"/>
    </row>
    <row r="30" spans="1:12" ht="13.5" customHeight="1" thickBot="1" x14ac:dyDescent="0.3">
      <c r="A30" s="666" t="s">
        <v>150</v>
      </c>
      <c r="B30" s="666"/>
      <c r="C30" s="666"/>
      <c r="D30" s="22">
        <v>9000</v>
      </c>
      <c r="E30" s="21" t="s">
        <v>5</v>
      </c>
      <c r="F30" s="7" t="s">
        <v>5</v>
      </c>
      <c r="G30" s="7"/>
      <c r="H30" s="8"/>
      <c r="I30" s="262" t="s">
        <v>637</v>
      </c>
      <c r="J30" s="105" t="s">
        <v>5</v>
      </c>
      <c r="K30" s="101" t="s">
        <v>5</v>
      </c>
      <c r="L30" s="97" t="s">
        <v>5</v>
      </c>
    </row>
    <row r="31" spans="1:12" ht="21" customHeight="1" x14ac:dyDescent="0.25">
      <c r="A31" s="635" t="s">
        <v>221</v>
      </c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</row>
    <row r="32" spans="1:12" x14ac:dyDescent="0.25">
      <c r="A32" s="640" t="s">
        <v>19</v>
      </c>
      <c r="B32" s="641"/>
      <c r="C32" s="630" t="s">
        <v>22</v>
      </c>
      <c r="D32" s="630" t="s">
        <v>2</v>
      </c>
      <c r="E32" s="646" t="s">
        <v>219</v>
      </c>
      <c r="F32" s="647"/>
      <c r="G32" s="648"/>
      <c r="H32" s="650" t="s">
        <v>13</v>
      </c>
      <c r="I32" s="650" t="s">
        <v>14</v>
      </c>
      <c r="J32" s="664" t="s">
        <v>204</v>
      </c>
      <c r="K32" s="664"/>
      <c r="L32" s="665"/>
    </row>
    <row r="33" spans="1:12" ht="15" customHeight="1" x14ac:dyDescent="0.25">
      <c r="A33" s="642"/>
      <c r="B33" s="643"/>
      <c r="C33" s="631"/>
      <c r="D33" s="631"/>
      <c r="E33" s="638" t="s">
        <v>21</v>
      </c>
      <c r="F33" s="639"/>
      <c r="G33" s="630" t="s">
        <v>1</v>
      </c>
      <c r="H33" s="651"/>
      <c r="I33" s="651"/>
      <c r="J33" s="649" t="s">
        <v>20</v>
      </c>
      <c r="K33" s="636" t="s">
        <v>6</v>
      </c>
      <c r="L33" s="637" t="s">
        <v>7</v>
      </c>
    </row>
    <row r="34" spans="1:12" x14ac:dyDescent="0.25">
      <c r="A34" s="644"/>
      <c r="B34" s="645"/>
      <c r="C34" s="632"/>
      <c r="D34" s="632"/>
      <c r="E34" s="27" t="s">
        <v>0</v>
      </c>
      <c r="F34" s="27" t="s">
        <v>205</v>
      </c>
      <c r="G34" s="632"/>
      <c r="H34" s="652"/>
      <c r="I34" s="652"/>
      <c r="J34" s="649"/>
      <c r="K34" s="636"/>
      <c r="L34" s="637"/>
    </row>
    <row r="35" spans="1:12" s="13" customFormat="1" ht="13.5" thickBot="1" x14ac:dyDescent="0.25">
      <c r="A35" s="640">
        <v>1</v>
      </c>
      <c r="B35" s="641"/>
      <c r="C35" s="25">
        <v>2</v>
      </c>
      <c r="D35" s="25">
        <v>3</v>
      </c>
      <c r="E35" s="26">
        <v>4</v>
      </c>
      <c r="F35" s="24">
        <v>5</v>
      </c>
      <c r="G35" s="7">
        <v>6</v>
      </c>
      <c r="H35" s="7">
        <v>7</v>
      </c>
      <c r="I35" s="24">
        <v>8</v>
      </c>
      <c r="J35" s="24">
        <v>9</v>
      </c>
      <c r="K35" s="99">
        <v>10</v>
      </c>
      <c r="L35" s="98">
        <v>11</v>
      </c>
    </row>
    <row r="36" spans="1:12" ht="13.5" customHeight="1" x14ac:dyDescent="0.25">
      <c r="A36" s="648"/>
      <c r="B36" s="667"/>
      <c r="C36" s="3"/>
      <c r="D36" s="4">
        <v>1000</v>
      </c>
      <c r="E36" s="19"/>
      <c r="F36" s="5"/>
      <c r="G36" s="5"/>
      <c r="H36" s="14"/>
      <c r="I36" s="102"/>
      <c r="J36" s="109"/>
      <c r="K36" s="110"/>
      <c r="L36" s="78"/>
    </row>
    <row r="37" spans="1:12" ht="13.5" customHeight="1" x14ac:dyDescent="0.25">
      <c r="A37" s="648"/>
      <c r="B37" s="667"/>
      <c r="C37" s="3"/>
      <c r="D37" s="6">
        <v>2000</v>
      </c>
      <c r="E37" s="26"/>
      <c r="F37" s="24"/>
      <c r="G37" s="24"/>
      <c r="H37" s="98"/>
      <c r="I37" s="103"/>
      <c r="J37" s="108"/>
      <c r="K37" s="78"/>
      <c r="L37" s="78"/>
    </row>
    <row r="38" spans="1:12" ht="13.5" customHeight="1" x14ac:dyDescent="0.25">
      <c r="A38" s="648"/>
      <c r="B38" s="667"/>
      <c r="C38" s="3"/>
      <c r="D38" s="6"/>
      <c r="E38" s="20"/>
      <c r="F38" s="2"/>
      <c r="G38" s="2"/>
      <c r="H38" s="3"/>
      <c r="I38" s="103"/>
      <c r="J38" s="108"/>
      <c r="K38" s="78"/>
      <c r="L38" s="78"/>
    </row>
    <row r="39" spans="1:12" ht="13.5" customHeight="1" thickBot="1" x14ac:dyDescent="0.3">
      <c r="A39" s="666" t="s">
        <v>150</v>
      </c>
      <c r="B39" s="666"/>
      <c r="C39" s="666"/>
      <c r="D39" s="22">
        <v>9000</v>
      </c>
      <c r="E39" s="21" t="s">
        <v>5</v>
      </c>
      <c r="F39" s="7" t="s">
        <v>5</v>
      </c>
      <c r="G39" s="264"/>
      <c r="H39" s="9"/>
      <c r="I39" s="262" t="s">
        <v>637</v>
      </c>
      <c r="J39" s="105" t="s">
        <v>5</v>
      </c>
      <c r="K39" s="101" t="s">
        <v>5</v>
      </c>
      <c r="L39" s="97" t="s">
        <v>5</v>
      </c>
    </row>
    <row r="40" spans="1:12" ht="37.5" customHeight="1" x14ac:dyDescent="0.25">
      <c r="A40" s="111" t="s">
        <v>206</v>
      </c>
      <c r="B40" s="658"/>
      <c r="C40" s="658"/>
      <c r="D40" s="658"/>
      <c r="F40" s="95"/>
      <c r="G40" s="318"/>
      <c r="H40" s="319"/>
      <c r="J40" s="653"/>
      <c r="K40" s="653"/>
    </row>
    <row r="41" spans="1:12" ht="18.75" customHeight="1" x14ac:dyDescent="0.25">
      <c r="A41" s="112"/>
      <c r="B41" s="654" t="s">
        <v>196</v>
      </c>
      <c r="C41" s="654"/>
      <c r="D41" s="654"/>
      <c r="E41" s="13"/>
      <c r="F41" s="656" t="s">
        <v>197</v>
      </c>
      <c r="G41" s="656"/>
      <c r="H41" s="656"/>
      <c r="I41" s="13"/>
      <c r="J41" s="654" t="s">
        <v>198</v>
      </c>
      <c r="K41" s="654"/>
    </row>
    <row r="42" spans="1:12" x14ac:dyDescent="0.25">
      <c r="A42" s="112" t="s">
        <v>199</v>
      </c>
      <c r="B42" s="659"/>
      <c r="C42" s="659"/>
      <c r="D42" s="659"/>
      <c r="E42" s="13"/>
      <c r="F42" s="655"/>
      <c r="G42" s="655"/>
      <c r="H42" s="655"/>
      <c r="I42" s="13"/>
      <c r="J42" s="655"/>
      <c r="K42" s="655"/>
    </row>
    <row r="43" spans="1:12" ht="15" customHeight="1" x14ac:dyDescent="0.25">
      <c r="A43" s="113"/>
      <c r="B43" s="626" t="s">
        <v>196</v>
      </c>
      <c r="C43" s="626"/>
      <c r="D43" s="626"/>
      <c r="E43" s="13"/>
      <c r="F43" s="657" t="s">
        <v>200</v>
      </c>
      <c r="G43" s="657"/>
      <c r="H43" s="657"/>
      <c r="I43" s="13"/>
      <c r="J43" s="626" t="s">
        <v>201</v>
      </c>
      <c r="K43" s="626"/>
    </row>
    <row r="44" spans="1:12" ht="22.5" customHeight="1" x14ac:dyDescent="0.25">
      <c r="A44" s="320" t="s">
        <v>202</v>
      </c>
      <c r="B44" s="90"/>
      <c r="C44" s="88"/>
      <c r="D44" s="88"/>
      <c r="E44" s="91"/>
      <c r="F44" s="92"/>
      <c r="G44" s="88"/>
      <c r="H44" s="92"/>
    </row>
  </sheetData>
  <mergeCells count="77">
    <mergeCell ref="A18:B18"/>
    <mergeCell ref="A19:B19"/>
    <mergeCell ref="C6:J6"/>
    <mergeCell ref="C8:J8"/>
    <mergeCell ref="C9:J9"/>
    <mergeCell ref="A39:C39"/>
    <mergeCell ref="A28:B28"/>
    <mergeCell ref="A29:B29"/>
    <mergeCell ref="A26:B26"/>
    <mergeCell ref="A31:L31"/>
    <mergeCell ref="A27:B27"/>
    <mergeCell ref="C32:C34"/>
    <mergeCell ref="E32:G32"/>
    <mergeCell ref="H32:H34"/>
    <mergeCell ref="I32:I34"/>
    <mergeCell ref="A30:C30"/>
    <mergeCell ref="A37:B37"/>
    <mergeCell ref="E33:F33"/>
    <mergeCell ref="A38:B38"/>
    <mergeCell ref="A35:B35"/>
    <mergeCell ref="A36:B36"/>
    <mergeCell ref="A22:L22"/>
    <mergeCell ref="A23:B25"/>
    <mergeCell ref="C23:C25"/>
    <mergeCell ref="J32:L32"/>
    <mergeCell ref="J33:J34"/>
    <mergeCell ref="K33:K34"/>
    <mergeCell ref="L33:L34"/>
    <mergeCell ref="G33:G34"/>
    <mergeCell ref="E23:G23"/>
    <mergeCell ref="D23:D25"/>
    <mergeCell ref="D32:D34"/>
    <mergeCell ref="A32:B34"/>
    <mergeCell ref="G24:G25"/>
    <mergeCell ref="A1:L1"/>
    <mergeCell ref="L7:L8"/>
    <mergeCell ref="H23:H25"/>
    <mergeCell ref="I23:I25"/>
    <mergeCell ref="J23:L23"/>
    <mergeCell ref="J24:J25"/>
    <mergeCell ref="E24:F24"/>
    <mergeCell ref="K24:K25"/>
    <mergeCell ref="L24:L25"/>
    <mergeCell ref="A20:B20"/>
    <mergeCell ref="A21:C21"/>
    <mergeCell ref="A15:B15"/>
    <mergeCell ref="A16:B16"/>
    <mergeCell ref="I12:I14"/>
    <mergeCell ref="A6:B6"/>
    <mergeCell ref="J12:L12"/>
    <mergeCell ref="B43:D43"/>
    <mergeCell ref="J40:K40"/>
    <mergeCell ref="J41:K41"/>
    <mergeCell ref="J42:K42"/>
    <mergeCell ref="J43:K43"/>
    <mergeCell ref="F41:H41"/>
    <mergeCell ref="F42:H42"/>
    <mergeCell ref="F43:H43"/>
    <mergeCell ref="B40:D40"/>
    <mergeCell ref="B42:D42"/>
    <mergeCell ref="B41:D41"/>
    <mergeCell ref="C2:J2"/>
    <mergeCell ref="A17:B17"/>
    <mergeCell ref="D12:D14"/>
    <mergeCell ref="A7:B8"/>
    <mergeCell ref="A9:B9"/>
    <mergeCell ref="A10:B10"/>
    <mergeCell ref="A11:L11"/>
    <mergeCell ref="K13:K14"/>
    <mergeCell ref="L13:L14"/>
    <mergeCell ref="E13:F13"/>
    <mergeCell ref="C12:C14"/>
    <mergeCell ref="A12:B14"/>
    <mergeCell ref="E12:G12"/>
    <mergeCell ref="G13:G14"/>
    <mergeCell ref="J13:J14"/>
    <mergeCell ref="H12:H14"/>
  </mergeCells>
  <pageMargins left="0.70866141732283472" right="0.39370078740157483" top="0.59055118110236227" bottom="0.39370078740157483" header="0.15748031496062992" footer="0"/>
  <pageSetup paperSize="9" scale="63" fitToHeight="0" orientation="landscape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IU29"/>
  <sheetViews>
    <sheetView showGridLines="0" view="pageBreakPreview" zoomScaleNormal="90" zoomScaleSheetLayoutView="100" workbookViewId="0">
      <selection activeCell="M9" sqref="M9"/>
    </sheetView>
  </sheetViews>
  <sheetFormatPr defaultColWidth="9.140625" defaultRowHeight="12.75" x14ac:dyDescent="0.2"/>
  <cols>
    <col min="1" max="1" width="25.85546875" style="31" customWidth="1"/>
    <col min="2" max="2" width="11.5703125" style="31" customWidth="1"/>
    <col min="3" max="3" width="10.140625" style="30" customWidth="1"/>
    <col min="4" max="4" width="11.42578125" style="30" customWidth="1"/>
    <col min="5" max="5" width="15.28515625" style="30" customWidth="1"/>
    <col min="6" max="6" width="9" style="30" customWidth="1"/>
    <col min="7" max="7" width="17.85546875" style="30" customWidth="1"/>
    <col min="8" max="8" width="18.7109375" style="30" customWidth="1"/>
    <col min="9" max="9" width="15.42578125" style="30" customWidth="1"/>
    <col min="10" max="10" width="16.28515625" style="30" customWidth="1"/>
    <col min="11" max="12" width="12.7109375" style="30" customWidth="1"/>
    <col min="13" max="13" width="19.5703125" style="30" customWidth="1"/>
    <col min="14" max="14" width="10.5703125" style="30" bestFit="1" customWidth="1"/>
    <col min="15" max="255" width="9.140625" style="30"/>
    <col min="256" max="16384" width="9.140625" style="31"/>
  </cols>
  <sheetData>
    <row r="1" spans="1:255" ht="42.75" customHeight="1" x14ac:dyDescent="0.2">
      <c r="A1" s="681" t="s">
        <v>222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2"/>
      <c r="O1" s="682"/>
      <c r="P1" s="682"/>
      <c r="Q1" s="682"/>
    </row>
    <row r="2" spans="1:255" ht="12.7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2"/>
      <c r="O2" s="32"/>
      <c r="P2" s="32"/>
      <c r="Q2" s="32"/>
    </row>
    <row r="3" spans="1:255" ht="13.5" thickBot="1" x14ac:dyDescent="0.25">
      <c r="A3" s="33"/>
      <c r="B3" s="33"/>
      <c r="C3" s="33"/>
      <c r="D3" s="33"/>
      <c r="E3" s="33"/>
      <c r="F3" s="33"/>
      <c r="G3" s="33"/>
      <c r="H3" s="33"/>
      <c r="I3" s="33"/>
      <c r="J3" s="34"/>
      <c r="K3" s="34"/>
      <c r="L3" s="35"/>
      <c r="M3" s="36" t="s">
        <v>27</v>
      </c>
      <c r="N3" s="32"/>
      <c r="O3" s="32"/>
      <c r="P3" s="32"/>
      <c r="Q3" s="32"/>
    </row>
    <row r="4" spans="1:255" x14ac:dyDescent="0.2">
      <c r="A4" s="683" t="s">
        <v>663</v>
      </c>
      <c r="B4" s="683"/>
      <c r="C4" s="683"/>
      <c r="D4" s="683"/>
      <c r="E4" s="683"/>
      <c r="F4" s="683"/>
      <c r="G4" s="683"/>
      <c r="H4" s="683"/>
      <c r="I4" s="683"/>
      <c r="J4" s="683"/>
      <c r="K4" s="259"/>
      <c r="L4" s="321" t="s">
        <v>28</v>
      </c>
      <c r="M4" s="322" t="s">
        <v>649</v>
      </c>
      <c r="N4" s="32"/>
      <c r="O4" s="32"/>
      <c r="P4" s="32"/>
      <c r="Q4" s="32"/>
    </row>
    <row r="5" spans="1:255" x14ac:dyDescent="0.2">
      <c r="A5" s="33"/>
      <c r="B5" s="33"/>
      <c r="C5" s="33"/>
      <c r="D5" s="33"/>
      <c r="E5" s="33"/>
      <c r="F5" s="33"/>
      <c r="G5" s="33"/>
      <c r="H5" s="33"/>
      <c r="I5" s="33"/>
      <c r="J5" s="258"/>
      <c r="K5" s="673" t="s">
        <v>26</v>
      </c>
      <c r="L5" s="674"/>
      <c r="M5" s="360"/>
      <c r="N5" s="32"/>
      <c r="O5" s="32"/>
      <c r="P5" s="32"/>
      <c r="Q5" s="32"/>
    </row>
    <row r="6" spans="1:255" x14ac:dyDescent="0.2">
      <c r="A6" s="94"/>
      <c r="B6" s="94"/>
      <c r="C6" s="94"/>
      <c r="D6" s="94"/>
      <c r="E6" s="94"/>
      <c r="F6" s="94"/>
      <c r="G6" s="94"/>
      <c r="H6" s="94"/>
      <c r="I6" s="94"/>
      <c r="J6" s="258"/>
      <c r="K6" s="324"/>
      <c r="L6" s="259" t="s">
        <v>10</v>
      </c>
      <c r="M6" s="311" t="s">
        <v>700</v>
      </c>
      <c r="N6" s="32"/>
      <c r="O6" s="32"/>
      <c r="P6" s="32"/>
      <c r="Q6" s="32"/>
    </row>
    <row r="7" spans="1:255" ht="12.75" customHeight="1" x14ac:dyDescent="0.2">
      <c r="A7" s="672" t="s">
        <v>23</v>
      </c>
      <c r="B7" s="672"/>
      <c r="C7" s="672"/>
      <c r="D7" s="669" t="s">
        <v>699</v>
      </c>
      <c r="E7" s="669"/>
      <c r="F7" s="669"/>
      <c r="G7" s="669"/>
      <c r="H7" s="669"/>
      <c r="I7" s="669"/>
      <c r="J7" s="669"/>
      <c r="K7" s="669"/>
      <c r="L7" s="259" t="s">
        <v>16</v>
      </c>
      <c r="M7" s="311" t="s">
        <v>701</v>
      </c>
      <c r="N7" s="32"/>
      <c r="O7" s="32"/>
      <c r="P7" s="32"/>
      <c r="Q7" s="32"/>
    </row>
    <row r="8" spans="1:255" ht="27" customHeight="1" x14ac:dyDescent="0.2">
      <c r="A8" s="672" t="s">
        <v>24</v>
      </c>
      <c r="B8" s="672"/>
      <c r="C8" s="672"/>
      <c r="D8" s="675" t="s">
        <v>646</v>
      </c>
      <c r="E8" s="675"/>
      <c r="F8" s="675"/>
      <c r="G8" s="675"/>
      <c r="H8" s="675"/>
      <c r="I8" s="675"/>
      <c r="J8" s="675"/>
      <c r="K8" s="673" t="s">
        <v>151</v>
      </c>
      <c r="L8" s="674"/>
      <c r="M8" s="360" t="s">
        <v>645</v>
      </c>
      <c r="N8" s="32"/>
      <c r="O8" s="32"/>
      <c r="P8" s="32"/>
      <c r="Q8" s="32"/>
    </row>
    <row r="9" spans="1:255" ht="12.75" customHeight="1" x14ac:dyDescent="0.2">
      <c r="A9" s="672" t="s">
        <v>29</v>
      </c>
      <c r="B9" s="672"/>
      <c r="C9" s="672"/>
      <c r="D9" s="675" t="s">
        <v>647</v>
      </c>
      <c r="E9" s="675"/>
      <c r="F9" s="675"/>
      <c r="G9" s="675"/>
      <c r="H9" s="675"/>
      <c r="I9" s="675"/>
      <c r="J9" s="675"/>
      <c r="K9" s="321"/>
      <c r="L9" s="259" t="s">
        <v>11</v>
      </c>
      <c r="M9" s="297" t="s">
        <v>675</v>
      </c>
      <c r="N9" s="32"/>
      <c r="O9" s="32"/>
      <c r="P9" s="32"/>
      <c r="Q9" s="32"/>
    </row>
    <row r="10" spans="1:255" ht="13.5" customHeight="1" thickBot="1" x14ac:dyDescent="0.25">
      <c r="A10" s="680" t="s">
        <v>12</v>
      </c>
      <c r="B10" s="680"/>
      <c r="C10" s="680"/>
      <c r="D10" s="326"/>
      <c r="E10" s="326"/>
      <c r="F10" s="33"/>
      <c r="G10" s="33"/>
      <c r="H10" s="33"/>
      <c r="I10" s="33"/>
      <c r="J10" s="258"/>
      <c r="K10" s="258"/>
      <c r="L10" s="326"/>
      <c r="M10" s="362"/>
      <c r="N10" s="32"/>
      <c r="O10" s="32"/>
      <c r="P10" s="32"/>
      <c r="Q10" s="32"/>
    </row>
    <row r="11" spans="1:255" ht="8.25" customHeight="1" x14ac:dyDescent="0.2">
      <c r="A11" s="75"/>
      <c r="B11" s="7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28"/>
    </row>
    <row r="12" spans="1:255" ht="46.5" customHeight="1" x14ac:dyDescent="0.2">
      <c r="A12" s="676" t="s">
        <v>30</v>
      </c>
      <c r="B12" s="676"/>
      <c r="C12" s="676"/>
      <c r="D12" s="676"/>
      <c r="E12" s="677"/>
      <c r="F12" s="678" t="s">
        <v>2</v>
      </c>
      <c r="G12" s="678" t="s">
        <v>31</v>
      </c>
      <c r="H12" s="678" t="s">
        <v>32</v>
      </c>
      <c r="I12" s="678" t="s">
        <v>33</v>
      </c>
      <c r="J12" s="686" t="s">
        <v>34</v>
      </c>
      <c r="K12" s="688" t="s">
        <v>157</v>
      </c>
      <c r="L12" s="689"/>
      <c r="M12" s="690" t="s">
        <v>35</v>
      </c>
    </row>
    <row r="13" spans="1:255" ht="54.75" customHeight="1" x14ac:dyDescent="0.2">
      <c r="A13" s="329" t="s">
        <v>0</v>
      </c>
      <c r="B13" s="330" t="s">
        <v>10</v>
      </c>
      <c r="C13" s="330" t="s">
        <v>36</v>
      </c>
      <c r="D13" s="330" t="s">
        <v>37</v>
      </c>
      <c r="E13" s="330" t="s">
        <v>38</v>
      </c>
      <c r="F13" s="679"/>
      <c r="G13" s="679"/>
      <c r="H13" s="679"/>
      <c r="I13" s="679"/>
      <c r="J13" s="687"/>
      <c r="K13" s="40" t="s">
        <v>39</v>
      </c>
      <c r="L13" s="330" t="s">
        <v>40</v>
      </c>
      <c r="M13" s="687"/>
    </row>
    <row r="14" spans="1:255" s="42" customFormat="1" ht="13.5" customHeight="1" thickBot="1" x14ac:dyDescent="0.25">
      <c r="A14" s="291">
        <v>1</v>
      </c>
      <c r="B14" s="292">
        <v>2</v>
      </c>
      <c r="C14" s="293">
        <v>3</v>
      </c>
      <c r="D14" s="291">
        <v>4</v>
      </c>
      <c r="E14" s="292">
        <v>5</v>
      </c>
      <c r="F14" s="293">
        <v>6</v>
      </c>
      <c r="G14" s="291">
        <v>7</v>
      </c>
      <c r="H14" s="292">
        <v>8</v>
      </c>
      <c r="I14" s="293">
        <v>9</v>
      </c>
      <c r="J14" s="293">
        <v>10</v>
      </c>
      <c r="K14" s="331">
        <v>11</v>
      </c>
      <c r="L14" s="292">
        <v>12</v>
      </c>
      <c r="M14" s="331">
        <v>13</v>
      </c>
      <c r="N14" s="41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pans="1:255" ht="13.5" customHeight="1" x14ac:dyDescent="0.25">
      <c r="A15" s="332"/>
      <c r="B15" s="43"/>
      <c r="C15" s="195"/>
      <c r="D15" s="195"/>
      <c r="E15" s="333"/>
      <c r="F15" s="178">
        <v>1000</v>
      </c>
      <c r="G15" s="334"/>
      <c r="H15" s="334"/>
      <c r="I15" s="334"/>
      <c r="J15" s="265"/>
      <c r="K15" s="335"/>
      <c r="L15" s="336"/>
      <c r="M15" s="337"/>
    </row>
    <row r="16" spans="1:255" x14ac:dyDescent="0.2">
      <c r="A16" s="200"/>
      <c r="B16" s="338"/>
      <c r="C16" s="339"/>
      <c r="D16" s="44"/>
      <c r="E16" s="340"/>
      <c r="F16" s="341">
        <v>2000</v>
      </c>
      <c r="G16" s="44"/>
      <c r="H16" s="44"/>
      <c r="I16" s="44"/>
      <c r="J16" s="342"/>
      <c r="K16" s="343"/>
      <c r="L16" s="43"/>
      <c r="M16" s="344"/>
    </row>
    <row r="17" spans="1:255" ht="14.45" customHeight="1" x14ac:dyDescent="0.2">
      <c r="A17" s="45"/>
      <c r="B17" s="345"/>
      <c r="C17" s="346"/>
      <c r="D17" s="346"/>
      <c r="E17" s="347"/>
      <c r="F17" s="199"/>
      <c r="G17" s="346"/>
      <c r="H17" s="346"/>
      <c r="I17" s="346"/>
      <c r="J17" s="43"/>
      <c r="K17" s="343"/>
      <c r="L17" s="43"/>
      <c r="M17" s="348"/>
    </row>
    <row r="18" spans="1:255" ht="54.6" customHeight="1" thickBot="1" x14ac:dyDescent="0.25">
      <c r="A18" s="691" t="s">
        <v>150</v>
      </c>
      <c r="B18" s="691"/>
      <c r="C18" s="691"/>
      <c r="D18" s="691"/>
      <c r="E18" s="692"/>
      <c r="F18" s="349">
        <v>9000</v>
      </c>
      <c r="G18" s="350"/>
      <c r="H18" s="351" t="s">
        <v>5</v>
      </c>
      <c r="I18" s="351" t="s">
        <v>5</v>
      </c>
      <c r="J18" s="350"/>
      <c r="K18" s="350"/>
      <c r="L18" s="350"/>
      <c r="M18" s="352"/>
    </row>
    <row r="19" spans="1:255" ht="12.75" customHeight="1" x14ac:dyDescent="0.2">
      <c r="A19" s="51"/>
      <c r="B19" s="51"/>
      <c r="C19" s="51"/>
      <c r="D19" s="51"/>
      <c r="E19" s="51"/>
      <c r="F19" s="93"/>
      <c r="G19" s="94"/>
      <c r="H19" s="94"/>
      <c r="I19" s="94"/>
      <c r="J19" s="75"/>
      <c r="K19" s="75"/>
      <c r="L19" s="94"/>
      <c r="M19" s="75"/>
    </row>
    <row r="20" spans="1:255" customFormat="1" ht="39" x14ac:dyDescent="0.25">
      <c r="A20" s="353" t="s">
        <v>203</v>
      </c>
      <c r="B20" s="658"/>
      <c r="C20" s="658"/>
      <c r="D20" s="658"/>
      <c r="F20" s="95"/>
      <c r="G20" s="318"/>
      <c r="H20" s="319"/>
      <c r="J20" s="653"/>
      <c r="K20" s="653"/>
    </row>
    <row r="21" spans="1:255" customFormat="1" ht="18.75" customHeight="1" x14ac:dyDescent="0.25">
      <c r="A21" s="320"/>
      <c r="B21" s="654" t="s">
        <v>196</v>
      </c>
      <c r="C21" s="654"/>
      <c r="D21" s="654"/>
      <c r="E21" s="13"/>
      <c r="F21" s="656" t="s">
        <v>197</v>
      </c>
      <c r="G21" s="656"/>
      <c r="H21" s="656"/>
      <c r="I21" s="13"/>
      <c r="J21" s="654" t="s">
        <v>198</v>
      </c>
      <c r="K21" s="654"/>
    </row>
    <row r="22" spans="1:255" customFormat="1" ht="15" x14ac:dyDescent="0.25">
      <c r="A22" s="320" t="s">
        <v>199</v>
      </c>
      <c r="B22" s="659"/>
      <c r="C22" s="659"/>
      <c r="D22" s="659"/>
      <c r="E22" s="13"/>
      <c r="F22" s="655"/>
      <c r="G22" s="655"/>
      <c r="H22" s="655"/>
      <c r="I22" s="13"/>
      <c r="J22" s="655"/>
      <c r="K22" s="655"/>
    </row>
    <row r="23" spans="1:255" customFormat="1" ht="15" customHeight="1" x14ac:dyDescent="0.25">
      <c r="A23" s="127"/>
      <c r="B23" s="654" t="s">
        <v>196</v>
      </c>
      <c r="C23" s="654"/>
      <c r="D23" s="654"/>
      <c r="E23" s="13"/>
      <c r="F23" s="656" t="s">
        <v>200</v>
      </c>
      <c r="G23" s="656"/>
      <c r="H23" s="656"/>
      <c r="I23" s="13"/>
      <c r="J23" s="654" t="s">
        <v>201</v>
      </c>
      <c r="K23" s="654"/>
    </row>
    <row r="24" spans="1:255" customFormat="1" ht="22.5" customHeight="1" x14ac:dyDescent="0.25">
      <c r="A24" s="320" t="s">
        <v>202</v>
      </c>
      <c r="B24" s="354"/>
      <c r="C24" s="355"/>
      <c r="D24" s="355"/>
      <c r="E24" s="356"/>
      <c r="F24" s="357"/>
      <c r="G24" s="355"/>
      <c r="H24" s="357"/>
    </row>
    <row r="25" spans="1:255" ht="15" x14ac:dyDescent="0.2">
      <c r="A25" s="358"/>
      <c r="B25" s="354"/>
      <c r="C25" s="354"/>
      <c r="D25" s="355"/>
      <c r="E25" s="356"/>
      <c r="F25" s="357"/>
      <c r="G25" s="355"/>
      <c r="H25" s="357"/>
      <c r="I25" s="359"/>
      <c r="J25" s="359"/>
      <c r="K25" s="359"/>
      <c r="L25" s="359"/>
      <c r="M25" s="359"/>
      <c r="IP25" s="31"/>
      <c r="IQ25" s="31"/>
      <c r="IR25" s="31"/>
      <c r="IS25" s="31"/>
      <c r="IT25" s="31"/>
      <c r="IU25" s="31"/>
    </row>
    <row r="26" spans="1:255" ht="15.75" customHeight="1" x14ac:dyDescent="0.2">
      <c r="A26" s="693" t="s">
        <v>224</v>
      </c>
      <c r="B26" s="693"/>
      <c r="C26" s="693"/>
      <c r="D26" s="693"/>
      <c r="E26" s="693"/>
      <c r="F26" s="693"/>
      <c r="G26" s="693"/>
      <c r="H26" s="693"/>
      <c r="I26" s="693"/>
      <c r="J26" s="693"/>
      <c r="K26" s="694"/>
      <c r="L26" s="694"/>
      <c r="M26" s="694"/>
    </row>
    <row r="27" spans="1:255" ht="15" customHeight="1" x14ac:dyDescent="0.2">
      <c r="A27" s="684" t="s">
        <v>41</v>
      </c>
      <c r="B27" s="684"/>
      <c r="C27" s="684"/>
      <c r="D27" s="684"/>
      <c r="E27" s="684"/>
      <c r="F27" s="684"/>
      <c r="G27" s="684"/>
      <c r="H27" s="684"/>
      <c r="I27" s="684"/>
      <c r="J27" s="684"/>
      <c r="K27" s="685"/>
      <c r="L27" s="685"/>
      <c r="M27" s="685"/>
    </row>
    <row r="28" spans="1:255" x14ac:dyDescent="0.2">
      <c r="C28" s="31"/>
      <c r="IP28" s="31"/>
      <c r="IQ28" s="31"/>
      <c r="IR28" s="31"/>
      <c r="IS28" s="31"/>
      <c r="IT28" s="31"/>
      <c r="IU28" s="31"/>
    </row>
    <row r="29" spans="1:255" x14ac:dyDescent="0.2">
      <c r="B29" s="30"/>
      <c r="IP29" s="31"/>
      <c r="IQ29" s="31"/>
      <c r="IR29" s="31"/>
      <c r="IS29" s="31"/>
      <c r="IT29" s="31"/>
      <c r="IU29" s="31"/>
    </row>
  </sheetData>
  <mergeCells count="34">
    <mergeCell ref="A27:M27"/>
    <mergeCell ref="I12:I13"/>
    <mergeCell ref="J12:J13"/>
    <mergeCell ref="K12:L12"/>
    <mergeCell ref="M12:M13"/>
    <mergeCell ref="A18:E18"/>
    <mergeCell ref="A26:M26"/>
    <mergeCell ref="H12:H13"/>
    <mergeCell ref="B20:D20"/>
    <mergeCell ref="J20:K20"/>
    <mergeCell ref="B21:D21"/>
    <mergeCell ref="J23:K23"/>
    <mergeCell ref="F21:H21"/>
    <mergeCell ref="J21:K21"/>
    <mergeCell ref="B22:D22"/>
    <mergeCell ref="F22:H22"/>
    <mergeCell ref="A1:M1"/>
    <mergeCell ref="N1:Q1"/>
    <mergeCell ref="A4:J4"/>
    <mergeCell ref="K5:L5"/>
    <mergeCell ref="A7:C7"/>
    <mergeCell ref="D7:K7"/>
    <mergeCell ref="J22:K22"/>
    <mergeCell ref="B23:D23"/>
    <mergeCell ref="F23:H23"/>
    <mergeCell ref="A8:C8"/>
    <mergeCell ref="K8:L8"/>
    <mergeCell ref="D8:J8"/>
    <mergeCell ref="A12:E12"/>
    <mergeCell ref="F12:F13"/>
    <mergeCell ref="G12:G13"/>
    <mergeCell ref="D9:J9"/>
    <mergeCell ref="A9:C9"/>
    <mergeCell ref="A10:C10"/>
  </mergeCells>
  <pageMargins left="0.70866141732283472" right="0.39370078740157483" top="0.59055118110236227" bottom="0.39370078740157483" header="0.15748031496062992" footer="0"/>
  <pageSetup paperSize="9" scale="68" firstPageNumber="2" fitToHeight="0" orientation="landscape" r:id="rId1"/>
  <headerFooter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IU40"/>
  <sheetViews>
    <sheetView view="pageBreakPreview" zoomScaleNormal="100" zoomScaleSheetLayoutView="100" workbookViewId="0">
      <selection activeCell="P8" sqref="P8:Q8"/>
    </sheetView>
  </sheetViews>
  <sheetFormatPr defaultColWidth="9.140625" defaultRowHeight="12.75" x14ac:dyDescent="0.2"/>
  <cols>
    <col min="1" max="1" width="28.85546875" style="31" customWidth="1"/>
    <col min="2" max="2" width="31.5703125" style="31" customWidth="1"/>
    <col min="3" max="3" width="6.42578125" style="30" customWidth="1"/>
    <col min="4" max="17" width="12.140625" style="30" customWidth="1"/>
    <col min="18" max="255" width="9.140625" style="30"/>
    <col min="256" max="16384" width="9.140625" style="31"/>
  </cols>
  <sheetData>
    <row r="1" spans="1:255" ht="16.5" customHeight="1" x14ac:dyDescent="0.2">
      <c r="A1" s="700" t="s">
        <v>527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</row>
    <row r="2" spans="1:255" ht="15.75" customHeight="1" thickBot="1" x14ac:dyDescent="0.25">
      <c r="A2" s="33"/>
      <c r="B2" s="33"/>
      <c r="C2" s="33"/>
      <c r="D2" s="33"/>
      <c r="E2" s="33"/>
      <c r="F2" s="33"/>
      <c r="G2" s="33"/>
      <c r="H2" s="34"/>
      <c r="I2" s="34"/>
      <c r="J2" s="34"/>
      <c r="K2" s="34"/>
      <c r="L2" s="34"/>
      <c r="M2" s="34"/>
      <c r="N2" s="34"/>
      <c r="O2" s="34"/>
      <c r="P2" s="701" t="s">
        <v>27</v>
      </c>
      <c r="Q2" s="702"/>
    </row>
    <row r="3" spans="1:255" ht="15" customHeight="1" x14ac:dyDescent="0.2">
      <c r="A3" s="703" t="s">
        <v>644</v>
      </c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166" t="s">
        <v>28</v>
      </c>
      <c r="P3" s="704" t="s">
        <v>649</v>
      </c>
      <c r="Q3" s="705"/>
    </row>
    <row r="4" spans="1:255" ht="12.75" customHeight="1" x14ac:dyDescent="0.2">
      <c r="A4" s="83"/>
      <c r="B4" s="83"/>
      <c r="C4" s="83"/>
      <c r="D4" s="83"/>
      <c r="E4" s="83"/>
      <c r="F4" s="83"/>
      <c r="G4" s="83"/>
      <c r="H4" s="34"/>
      <c r="I4" s="34"/>
      <c r="J4" s="34"/>
      <c r="K4" s="31"/>
      <c r="L4" s="31"/>
      <c r="M4" s="31"/>
      <c r="N4" s="31"/>
      <c r="O4" s="166" t="s">
        <v>26</v>
      </c>
      <c r="P4" s="697"/>
      <c r="Q4" s="698"/>
    </row>
    <row r="5" spans="1:255" ht="12.75" customHeight="1" x14ac:dyDescent="0.2">
      <c r="A5" s="83"/>
      <c r="B5" s="83"/>
      <c r="C5" s="83"/>
      <c r="D5" s="83"/>
      <c r="E5" s="83"/>
      <c r="F5" s="83"/>
      <c r="G5" s="83"/>
      <c r="H5" s="34"/>
      <c r="I5" s="34"/>
      <c r="J5" s="34"/>
      <c r="K5" s="48"/>
      <c r="L5" s="48"/>
      <c r="M5" s="48"/>
      <c r="N5" s="48"/>
      <c r="O5" s="169" t="s">
        <v>10</v>
      </c>
      <c r="P5" s="695" t="s">
        <v>700</v>
      </c>
      <c r="Q5" s="696"/>
    </row>
    <row r="6" spans="1:255" ht="15" customHeight="1" x14ac:dyDescent="0.2">
      <c r="A6" s="47" t="s">
        <v>23</v>
      </c>
      <c r="B6" s="699" t="s">
        <v>699</v>
      </c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169" t="s">
        <v>16</v>
      </c>
      <c r="P6" s="695" t="s">
        <v>701</v>
      </c>
      <c r="Q6" s="696"/>
    </row>
    <row r="7" spans="1:255" ht="43.5" customHeight="1" x14ac:dyDescent="0.2">
      <c r="A7" s="47" t="s">
        <v>365</v>
      </c>
      <c r="B7" s="675" t="s">
        <v>646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166" t="s">
        <v>158</v>
      </c>
      <c r="P7" s="697" t="s">
        <v>645</v>
      </c>
      <c r="Q7" s="698"/>
    </row>
    <row r="8" spans="1:255" ht="15" customHeight="1" x14ac:dyDescent="0.2">
      <c r="A8" s="47" t="s">
        <v>25</v>
      </c>
      <c r="B8" s="675" t="s">
        <v>647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169" t="s">
        <v>11</v>
      </c>
      <c r="P8" s="695" t="s">
        <v>675</v>
      </c>
      <c r="Q8" s="696"/>
    </row>
    <row r="9" spans="1:255" ht="15" customHeight="1" x14ac:dyDescent="0.2">
      <c r="A9" s="46" t="s">
        <v>12</v>
      </c>
      <c r="B9" s="46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7"/>
      <c r="P9" s="707"/>
      <c r="Q9" s="708"/>
    </row>
    <row r="10" spans="1:255" ht="15" customHeight="1" thickBot="1" x14ac:dyDescent="0.25">
      <c r="A10" s="257" t="s">
        <v>479</v>
      </c>
      <c r="B10" s="75"/>
      <c r="C10" s="33"/>
      <c r="D10" s="33"/>
      <c r="E10" s="33"/>
      <c r="F10" s="33"/>
      <c r="G10" s="33"/>
      <c r="H10" s="258"/>
      <c r="I10" s="258"/>
      <c r="J10" s="258"/>
      <c r="K10" s="258"/>
      <c r="L10" s="258"/>
      <c r="M10" s="258"/>
      <c r="N10" s="258"/>
      <c r="O10" s="259" t="s">
        <v>636</v>
      </c>
      <c r="P10" s="720">
        <v>383</v>
      </c>
      <c r="Q10" s="721"/>
      <c r="IR10" s="31"/>
      <c r="IS10" s="31"/>
      <c r="IT10" s="31"/>
      <c r="IU10" s="31"/>
    </row>
    <row r="11" spans="1:255" x14ac:dyDescent="0.2">
      <c r="A11" s="46"/>
      <c r="B11" s="46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8"/>
      <c r="Q11" s="83"/>
    </row>
    <row r="12" spans="1:255" ht="39" customHeight="1" x14ac:dyDescent="0.2">
      <c r="A12" s="709" t="s">
        <v>44</v>
      </c>
      <c r="B12" s="710"/>
      <c r="C12" s="678" t="s">
        <v>2</v>
      </c>
      <c r="D12" s="688" t="s">
        <v>528</v>
      </c>
      <c r="E12" s="677"/>
      <c r="F12" s="716" t="s">
        <v>529</v>
      </c>
      <c r="G12" s="717"/>
      <c r="H12" s="717"/>
      <c r="I12" s="717"/>
      <c r="J12" s="717"/>
      <c r="K12" s="717"/>
      <c r="L12" s="718"/>
      <c r="M12" s="717" t="s">
        <v>530</v>
      </c>
      <c r="N12" s="717"/>
      <c r="O12" s="717"/>
      <c r="P12" s="717"/>
      <c r="Q12" s="717"/>
    </row>
    <row r="13" spans="1:255" ht="15.75" customHeight="1" x14ac:dyDescent="0.2">
      <c r="A13" s="711"/>
      <c r="B13" s="712"/>
      <c r="C13" s="715"/>
      <c r="D13" s="719" t="s">
        <v>1</v>
      </c>
      <c r="E13" s="719" t="s">
        <v>531</v>
      </c>
      <c r="F13" s="719" t="s">
        <v>1</v>
      </c>
      <c r="G13" s="688" t="s">
        <v>532</v>
      </c>
      <c r="H13" s="676"/>
      <c r="I13" s="676"/>
      <c r="J13" s="676"/>
      <c r="K13" s="676"/>
      <c r="L13" s="677"/>
      <c r="M13" s="678" t="s">
        <v>1</v>
      </c>
      <c r="N13" s="688" t="s">
        <v>78</v>
      </c>
      <c r="O13" s="676"/>
      <c r="P13" s="676"/>
      <c r="Q13" s="676"/>
    </row>
    <row r="14" spans="1:255" ht="67.5" customHeight="1" x14ac:dyDescent="0.2">
      <c r="A14" s="713"/>
      <c r="B14" s="714"/>
      <c r="C14" s="679"/>
      <c r="D14" s="719"/>
      <c r="E14" s="719"/>
      <c r="F14" s="719"/>
      <c r="G14" s="40" t="s">
        <v>533</v>
      </c>
      <c r="H14" s="40" t="s">
        <v>534</v>
      </c>
      <c r="I14" s="40" t="s">
        <v>535</v>
      </c>
      <c r="J14" s="40" t="s">
        <v>536</v>
      </c>
      <c r="K14" s="40" t="s">
        <v>537</v>
      </c>
      <c r="L14" s="40" t="s">
        <v>538</v>
      </c>
      <c r="M14" s="679"/>
      <c r="N14" s="84" t="s">
        <v>539</v>
      </c>
      <c r="O14" s="84" t="s">
        <v>540</v>
      </c>
      <c r="P14" s="52" t="s">
        <v>541</v>
      </c>
      <c r="Q14" s="165" t="s">
        <v>542</v>
      </c>
    </row>
    <row r="15" spans="1:255" s="42" customFormat="1" x14ac:dyDescent="0.2">
      <c r="A15" s="675">
        <v>1</v>
      </c>
      <c r="B15" s="724"/>
      <c r="C15" s="79">
        <v>2</v>
      </c>
      <c r="D15" s="44">
        <v>3</v>
      </c>
      <c r="E15" s="80">
        <v>4</v>
      </c>
      <c r="F15" s="79">
        <v>5</v>
      </c>
      <c r="G15" s="79">
        <v>6</v>
      </c>
      <c r="H15" s="79">
        <v>7</v>
      </c>
      <c r="I15" s="44">
        <v>8</v>
      </c>
      <c r="J15" s="79">
        <v>9</v>
      </c>
      <c r="K15" s="44">
        <v>10</v>
      </c>
      <c r="L15" s="44">
        <v>11</v>
      </c>
      <c r="M15" s="44">
        <v>12</v>
      </c>
      <c r="N15" s="80">
        <v>13</v>
      </c>
      <c r="O15" s="79">
        <v>14</v>
      </c>
      <c r="P15" s="288">
        <v>15</v>
      </c>
      <c r="Q15" s="288">
        <v>16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5" x14ac:dyDescent="0.2">
      <c r="A16" s="706" t="s">
        <v>56</v>
      </c>
      <c r="B16" s="706"/>
      <c r="C16" s="195">
        <v>1000</v>
      </c>
      <c r="D16" s="284"/>
      <c r="E16" s="284"/>
      <c r="F16" s="284"/>
      <c r="G16" s="284"/>
      <c r="H16" s="284"/>
      <c r="I16" s="284"/>
      <c r="J16" s="284"/>
      <c r="K16" s="284"/>
      <c r="L16" s="284"/>
      <c r="M16" s="285">
        <f>SUM(N16:Q16)</f>
        <v>2586819.71</v>
      </c>
      <c r="N16" s="284">
        <v>2586819.71</v>
      </c>
      <c r="O16" s="284"/>
      <c r="P16" s="284"/>
      <c r="Q16" s="284"/>
    </row>
    <row r="17" spans="1:255" x14ac:dyDescent="0.2">
      <c r="A17" s="722" t="s">
        <v>57</v>
      </c>
      <c r="B17" s="722"/>
      <c r="C17" s="195">
        <v>2000</v>
      </c>
      <c r="D17" s="284"/>
      <c r="E17" s="284"/>
      <c r="F17" s="284"/>
      <c r="G17" s="284"/>
      <c r="H17" s="286"/>
      <c r="I17" s="286"/>
      <c r="J17" s="286"/>
      <c r="K17" s="286"/>
      <c r="L17" s="286"/>
      <c r="M17" s="285">
        <f>SUM(N17:Q17)</f>
        <v>0</v>
      </c>
      <c r="N17" s="286"/>
      <c r="O17" s="286"/>
      <c r="P17" s="284"/>
      <c r="Q17" s="284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spans="1:255" ht="63" customHeight="1" x14ac:dyDescent="0.2">
      <c r="A18" s="722" t="s">
        <v>58</v>
      </c>
      <c r="B18" s="722"/>
      <c r="C18" s="195">
        <v>3000</v>
      </c>
      <c r="D18" s="285">
        <f>SUM(D19:D22)</f>
        <v>47700</v>
      </c>
      <c r="E18" s="285">
        <f t="shared" ref="E18:L18" si="0">SUM(E19:E22)</f>
        <v>47700</v>
      </c>
      <c r="F18" s="285">
        <f t="shared" si="0"/>
        <v>569498.87</v>
      </c>
      <c r="G18" s="285">
        <f t="shared" si="0"/>
        <v>569498.87</v>
      </c>
      <c r="H18" s="285">
        <f t="shared" si="0"/>
        <v>569498.87</v>
      </c>
      <c r="I18" s="285">
        <f t="shared" si="0"/>
        <v>0</v>
      </c>
      <c r="J18" s="285">
        <f t="shared" si="0"/>
        <v>0</v>
      </c>
      <c r="K18" s="285">
        <f t="shared" si="0"/>
        <v>0</v>
      </c>
      <c r="L18" s="285">
        <f t="shared" si="0"/>
        <v>0</v>
      </c>
      <c r="M18" s="285">
        <f>SUM(N18:Q18)</f>
        <v>781219.55</v>
      </c>
      <c r="N18" s="285">
        <f>SUM(N19:N22)</f>
        <v>781219.55</v>
      </c>
      <c r="O18" s="285">
        <f t="shared" ref="O18:Q18" si="1">SUM(O19:O22)</f>
        <v>0</v>
      </c>
      <c r="P18" s="285">
        <f t="shared" si="1"/>
        <v>0</v>
      </c>
      <c r="Q18" s="285">
        <f t="shared" si="1"/>
        <v>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spans="1:255" ht="25.5" customHeight="1" x14ac:dyDescent="0.2">
      <c r="A19" s="723" t="s">
        <v>59</v>
      </c>
      <c r="B19" s="723"/>
      <c r="C19" s="195">
        <v>3100</v>
      </c>
      <c r="D19" s="284"/>
      <c r="E19" s="284"/>
      <c r="F19" s="284"/>
      <c r="G19" s="284"/>
      <c r="H19" s="286"/>
      <c r="I19" s="286"/>
      <c r="J19" s="286"/>
      <c r="K19" s="286"/>
      <c r="L19" s="286"/>
      <c r="M19" s="285">
        <f t="shared" ref="M19:M29" si="2">SUM(N19:Q19)</f>
        <v>0</v>
      </c>
      <c r="N19" s="286"/>
      <c r="O19" s="286"/>
      <c r="P19" s="284"/>
      <c r="Q19" s="284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</row>
    <row r="20" spans="1:255" x14ac:dyDescent="0.2">
      <c r="A20" s="723" t="s">
        <v>60</v>
      </c>
      <c r="B20" s="723"/>
      <c r="C20" s="195">
        <v>3200</v>
      </c>
      <c r="D20" s="284"/>
      <c r="E20" s="284"/>
      <c r="F20" s="284"/>
      <c r="G20" s="284"/>
      <c r="H20" s="286"/>
      <c r="I20" s="286"/>
      <c r="J20" s="286"/>
      <c r="K20" s="286"/>
      <c r="L20" s="286"/>
      <c r="M20" s="285">
        <f t="shared" si="2"/>
        <v>0</v>
      </c>
      <c r="N20" s="286"/>
      <c r="O20" s="286"/>
      <c r="P20" s="284"/>
      <c r="Q20" s="284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</row>
    <row r="21" spans="1:255" ht="26.25" customHeight="1" x14ac:dyDescent="0.2">
      <c r="A21" s="723" t="s">
        <v>61</v>
      </c>
      <c r="B21" s="723"/>
      <c r="C21" s="195">
        <v>3300</v>
      </c>
      <c r="D21" s="284">
        <v>47700</v>
      </c>
      <c r="E21" s="284">
        <v>47700</v>
      </c>
      <c r="F21" s="284">
        <v>569498.87</v>
      </c>
      <c r="G21" s="284">
        <f>F21</f>
        <v>569498.87</v>
      </c>
      <c r="H21" s="286">
        <f>G21</f>
        <v>569498.87</v>
      </c>
      <c r="I21" s="286"/>
      <c r="J21" s="286"/>
      <c r="K21" s="286"/>
      <c r="L21" s="286"/>
      <c r="M21" s="285">
        <f t="shared" si="2"/>
        <v>781219.55</v>
      </c>
      <c r="N21" s="286">
        <v>781219.55</v>
      </c>
      <c r="O21" s="286"/>
      <c r="P21" s="284"/>
      <c r="Q21" s="284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spans="1:255" x14ac:dyDescent="0.2">
      <c r="A22" s="723" t="s">
        <v>62</v>
      </c>
      <c r="B22" s="723"/>
      <c r="C22" s="195">
        <v>3400</v>
      </c>
      <c r="D22" s="284"/>
      <c r="E22" s="284"/>
      <c r="F22" s="284"/>
      <c r="G22" s="284"/>
      <c r="H22" s="286"/>
      <c r="I22" s="286"/>
      <c r="J22" s="286"/>
      <c r="K22" s="286"/>
      <c r="L22" s="286"/>
      <c r="M22" s="285">
        <f t="shared" si="2"/>
        <v>0</v>
      </c>
      <c r="N22" s="286"/>
      <c r="O22" s="286"/>
      <c r="P22" s="284"/>
      <c r="Q22" s="284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spans="1:255" ht="26.25" customHeight="1" x14ac:dyDescent="0.2">
      <c r="A23" s="726" t="s">
        <v>543</v>
      </c>
      <c r="B23" s="726"/>
      <c r="C23" s="195">
        <v>3410</v>
      </c>
      <c r="D23" s="284"/>
      <c r="E23" s="284"/>
      <c r="F23" s="284"/>
      <c r="G23" s="284"/>
      <c r="H23" s="286"/>
      <c r="I23" s="286"/>
      <c r="J23" s="286"/>
      <c r="K23" s="286"/>
      <c r="L23" s="286"/>
      <c r="M23" s="285">
        <f t="shared" si="2"/>
        <v>0</v>
      </c>
      <c r="N23" s="286"/>
      <c r="O23" s="286"/>
      <c r="P23" s="284"/>
      <c r="Q23" s="284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spans="1:255" ht="25.5" customHeight="1" x14ac:dyDescent="0.2">
      <c r="A24" s="726" t="s">
        <v>64</v>
      </c>
      <c r="B24" s="726"/>
      <c r="C24" s="43">
        <v>3420</v>
      </c>
      <c r="D24" s="286"/>
      <c r="E24" s="286"/>
      <c r="F24" s="286"/>
      <c r="G24" s="286"/>
      <c r="H24" s="286"/>
      <c r="I24" s="286"/>
      <c r="J24" s="286"/>
      <c r="K24" s="286"/>
      <c r="L24" s="286"/>
      <c r="M24" s="285">
        <f t="shared" si="2"/>
        <v>0</v>
      </c>
      <c r="N24" s="286"/>
      <c r="O24" s="286"/>
      <c r="P24" s="286"/>
      <c r="Q24" s="286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spans="1:255" ht="25.5" customHeight="1" x14ac:dyDescent="0.2">
      <c r="A25" s="726" t="s">
        <v>65</v>
      </c>
      <c r="B25" s="726"/>
      <c r="C25" s="43">
        <v>3430</v>
      </c>
      <c r="D25" s="286"/>
      <c r="E25" s="286"/>
      <c r="F25" s="286"/>
      <c r="G25" s="286"/>
      <c r="H25" s="286"/>
      <c r="I25" s="286"/>
      <c r="J25" s="286"/>
      <c r="K25" s="286"/>
      <c r="L25" s="286"/>
      <c r="M25" s="285">
        <f t="shared" si="2"/>
        <v>0</v>
      </c>
      <c r="N25" s="286"/>
      <c r="O25" s="286"/>
      <c r="P25" s="286"/>
      <c r="Q25" s="286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spans="1:255" x14ac:dyDescent="0.2">
      <c r="A26" s="722" t="s">
        <v>66</v>
      </c>
      <c r="B26" s="722"/>
      <c r="C26" s="43">
        <v>4000</v>
      </c>
      <c r="D26" s="286">
        <v>205747.1</v>
      </c>
      <c r="E26" s="286">
        <v>205747.1</v>
      </c>
      <c r="F26" s="286">
        <v>513420.86</v>
      </c>
      <c r="G26" s="286">
        <f>F26-396637.09</f>
        <v>116783.76999999996</v>
      </c>
      <c r="H26" s="286">
        <f>G26</f>
        <v>116783.76999999996</v>
      </c>
      <c r="I26" s="286"/>
      <c r="J26" s="286"/>
      <c r="K26" s="286"/>
      <c r="L26" s="286"/>
      <c r="M26" s="285">
        <f t="shared" si="2"/>
        <v>272523.96000000002</v>
      </c>
      <c r="N26" s="286"/>
      <c r="O26" s="286"/>
      <c r="P26" s="286">
        <f>261.39+272262.57</f>
        <v>272523.96000000002</v>
      </c>
      <c r="Q26" s="286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spans="1:255" ht="25.5" customHeight="1" x14ac:dyDescent="0.2">
      <c r="A27" s="723" t="s">
        <v>67</v>
      </c>
      <c r="B27" s="723"/>
      <c r="C27" s="43">
        <v>4100</v>
      </c>
      <c r="D27" s="286"/>
      <c r="E27" s="286"/>
      <c r="F27" s="286"/>
      <c r="G27" s="286"/>
      <c r="H27" s="286"/>
      <c r="I27" s="286"/>
      <c r="J27" s="286"/>
      <c r="K27" s="286"/>
      <c r="L27" s="286"/>
      <c r="M27" s="285">
        <f t="shared" si="2"/>
        <v>0</v>
      </c>
      <c r="N27" s="286"/>
      <c r="O27" s="286"/>
      <c r="P27" s="286"/>
      <c r="Q27" s="286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spans="1:255" x14ac:dyDescent="0.2">
      <c r="A28" s="722" t="s">
        <v>68</v>
      </c>
      <c r="B28" s="722"/>
      <c r="C28" s="43">
        <v>5000</v>
      </c>
      <c r="D28" s="286"/>
      <c r="E28" s="286"/>
      <c r="F28" s="286"/>
      <c r="G28" s="286"/>
      <c r="H28" s="286"/>
      <c r="I28" s="286"/>
      <c r="J28" s="286"/>
      <c r="K28" s="286"/>
      <c r="L28" s="286"/>
      <c r="M28" s="285">
        <f t="shared" si="2"/>
        <v>0</v>
      </c>
      <c r="N28" s="286"/>
      <c r="O28" s="286"/>
      <c r="P28" s="286"/>
      <c r="Q28" s="286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spans="1:255" ht="25.5" customHeight="1" x14ac:dyDescent="0.2">
      <c r="A29" s="723" t="s">
        <v>544</v>
      </c>
      <c r="B29" s="723"/>
      <c r="C29" s="43">
        <v>5100</v>
      </c>
      <c r="D29" s="286"/>
      <c r="E29" s="286"/>
      <c r="F29" s="286"/>
      <c r="G29" s="286"/>
      <c r="H29" s="286"/>
      <c r="I29" s="286"/>
      <c r="J29" s="286"/>
      <c r="K29" s="286"/>
      <c r="L29" s="286"/>
      <c r="M29" s="285">
        <f t="shared" si="2"/>
        <v>0</v>
      </c>
      <c r="N29" s="286"/>
      <c r="O29" s="286"/>
      <c r="P29" s="286"/>
      <c r="Q29" s="286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</row>
    <row r="30" spans="1:255" x14ac:dyDescent="0.2">
      <c r="A30" s="727" t="s">
        <v>150</v>
      </c>
      <c r="B30" s="727"/>
      <c r="C30" s="289">
        <v>9000</v>
      </c>
      <c r="D30" s="287">
        <f>+D16+D17+D18+D26+D28</f>
        <v>253447.1</v>
      </c>
      <c r="E30" s="287">
        <f t="shared" ref="E30:Q30" si="3">+E16+E17+E18+E26+E28</f>
        <v>253447.1</v>
      </c>
      <c r="F30" s="287">
        <f t="shared" si="3"/>
        <v>1082919.73</v>
      </c>
      <c r="G30" s="287">
        <f t="shared" si="3"/>
        <v>686282.6399999999</v>
      </c>
      <c r="H30" s="287">
        <f t="shared" si="3"/>
        <v>686282.6399999999</v>
      </c>
      <c r="I30" s="287">
        <f t="shared" si="3"/>
        <v>0</v>
      </c>
      <c r="J30" s="287">
        <f t="shared" si="3"/>
        <v>0</v>
      </c>
      <c r="K30" s="287">
        <f t="shared" si="3"/>
        <v>0</v>
      </c>
      <c r="L30" s="287">
        <f t="shared" si="3"/>
        <v>0</v>
      </c>
      <c r="M30" s="287">
        <f t="shared" si="3"/>
        <v>3640563.2199999997</v>
      </c>
      <c r="N30" s="287">
        <f t="shared" si="3"/>
        <v>3368039.26</v>
      </c>
      <c r="O30" s="287">
        <f t="shared" si="3"/>
        <v>0</v>
      </c>
      <c r="P30" s="287">
        <f t="shared" si="3"/>
        <v>272523.96000000002</v>
      </c>
      <c r="Q30" s="287">
        <f t="shared" si="3"/>
        <v>0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</row>
    <row r="31" spans="1:255" customFormat="1" ht="27.75" customHeight="1" x14ac:dyDescent="0.25">
      <c r="A31" s="111" t="s">
        <v>206</v>
      </c>
      <c r="B31" s="111"/>
      <c r="C31" s="728"/>
      <c r="D31" s="728"/>
      <c r="E31" s="728"/>
      <c r="F31" s="85"/>
      <c r="G31" s="85"/>
      <c r="H31" s="669"/>
      <c r="I31" s="669"/>
      <c r="J31" s="669"/>
      <c r="K31" s="12"/>
      <c r="L31" s="12"/>
      <c r="M31" s="12"/>
      <c r="N31" s="12"/>
      <c r="O31" s="12"/>
      <c r="P31" s="12"/>
      <c r="Q31" s="12"/>
    </row>
    <row r="32" spans="1:255" customFormat="1" ht="12" customHeight="1" x14ac:dyDescent="0.25">
      <c r="A32" s="112"/>
      <c r="B32" s="112"/>
      <c r="C32" s="626" t="s">
        <v>196</v>
      </c>
      <c r="D32" s="626"/>
      <c r="E32" s="626"/>
      <c r="F32" s="121"/>
      <c r="G32" s="121"/>
      <c r="H32" s="626" t="s">
        <v>198</v>
      </c>
      <c r="I32" s="626"/>
      <c r="J32" s="626"/>
      <c r="K32" s="12"/>
      <c r="L32" s="12"/>
      <c r="M32" s="12"/>
      <c r="N32" s="12"/>
      <c r="O32" s="12"/>
      <c r="P32" s="12"/>
      <c r="Q32" s="12"/>
    </row>
    <row r="33" spans="1:255" customFormat="1" ht="15" x14ac:dyDescent="0.25">
      <c r="A33" s="112" t="s">
        <v>199</v>
      </c>
      <c r="B33" s="112"/>
      <c r="C33" s="725"/>
      <c r="D33" s="725"/>
      <c r="E33" s="725"/>
      <c r="F33" s="193"/>
      <c r="G33" s="193"/>
      <c r="H33" s="669"/>
      <c r="I33" s="669"/>
      <c r="J33" s="669"/>
      <c r="K33" s="12"/>
      <c r="L33" s="12"/>
      <c r="M33" s="12"/>
      <c r="N33" s="12"/>
      <c r="O33" s="12"/>
      <c r="P33" s="12"/>
      <c r="Q33" s="12"/>
    </row>
    <row r="34" spans="1:255" customFormat="1" ht="12" customHeight="1" x14ac:dyDescent="0.25">
      <c r="A34" s="113"/>
      <c r="B34" s="113"/>
      <c r="C34" s="626" t="s">
        <v>196</v>
      </c>
      <c r="D34" s="626"/>
      <c r="E34" s="626"/>
      <c r="F34" s="121"/>
      <c r="G34" s="121"/>
      <c r="H34" s="626" t="s">
        <v>201</v>
      </c>
      <c r="I34" s="626"/>
      <c r="J34" s="626"/>
      <c r="K34" s="12"/>
      <c r="L34" s="12"/>
      <c r="M34" s="12"/>
      <c r="N34" s="12"/>
      <c r="O34" s="12"/>
      <c r="P34" s="12"/>
      <c r="Q34" s="12"/>
    </row>
    <row r="35" spans="1:255" customFormat="1" ht="15" x14ac:dyDescent="0.25">
      <c r="A35" s="112" t="s">
        <v>202</v>
      </c>
      <c r="B35" s="112"/>
      <c r="C35" s="113"/>
      <c r="D35" s="85"/>
      <c r="E35" s="85"/>
      <c r="F35" s="85"/>
      <c r="G35" s="85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255" x14ac:dyDescent="0.2">
      <c r="A36" s="693"/>
      <c r="B36" s="693"/>
      <c r="C36" s="693"/>
      <c r="D36" s="693"/>
      <c r="E36" s="693"/>
      <c r="F36" s="693"/>
      <c r="G36" s="693"/>
      <c r="H36" s="694"/>
      <c r="I36" s="694"/>
      <c r="J36" s="694"/>
      <c r="K36" s="694"/>
      <c r="L36" s="694"/>
      <c r="M36" s="694"/>
      <c r="N36" s="694"/>
      <c r="O36" s="694"/>
      <c r="P36" s="694"/>
      <c r="Q36" s="694"/>
    </row>
    <row r="37" spans="1:255" ht="12.75" customHeight="1" x14ac:dyDescent="0.2">
      <c r="A37" s="693"/>
      <c r="B37" s="693"/>
      <c r="C37" s="693"/>
      <c r="D37" s="693"/>
      <c r="E37" s="693"/>
      <c r="F37" s="693"/>
      <c r="G37" s="693"/>
      <c r="H37" s="694"/>
      <c r="I37" s="694"/>
      <c r="J37" s="694"/>
      <c r="K37" s="694"/>
      <c r="L37" s="694"/>
      <c r="M37" s="694"/>
      <c r="N37" s="694"/>
      <c r="O37" s="694"/>
      <c r="P37" s="694"/>
      <c r="Q37" s="694"/>
    </row>
    <row r="38" spans="1:255" x14ac:dyDescent="0.2">
      <c r="A38" s="693"/>
      <c r="B38" s="693"/>
      <c r="C38" s="693"/>
      <c r="D38" s="693"/>
      <c r="E38" s="693"/>
      <c r="F38" s="693"/>
      <c r="G38" s="693"/>
      <c r="H38" s="693"/>
      <c r="I38" s="693"/>
      <c r="J38" s="693"/>
      <c r="K38" s="693"/>
      <c r="L38" s="693"/>
      <c r="M38" s="693"/>
      <c r="N38" s="693"/>
      <c r="O38" s="693"/>
      <c r="P38" s="693"/>
      <c r="Q38" s="693"/>
    </row>
    <row r="39" spans="1:255" x14ac:dyDescent="0.2">
      <c r="IP39" s="31"/>
      <c r="IQ39" s="31"/>
      <c r="IR39" s="31"/>
      <c r="IS39" s="31"/>
      <c r="IT39" s="31"/>
      <c r="IU39" s="31"/>
    </row>
    <row r="40" spans="1:255" x14ac:dyDescent="0.2">
      <c r="IP40" s="31"/>
      <c r="IQ40" s="31"/>
      <c r="IR40" s="31"/>
      <c r="IS40" s="31"/>
      <c r="IT40" s="31"/>
      <c r="IU40" s="31"/>
    </row>
  </sheetData>
  <mergeCells count="52">
    <mergeCell ref="A15:B15"/>
    <mergeCell ref="A38:Q38"/>
    <mergeCell ref="C33:E33"/>
    <mergeCell ref="H33:J33"/>
    <mergeCell ref="A23:B23"/>
    <mergeCell ref="A24:B24"/>
    <mergeCell ref="A30:B30"/>
    <mergeCell ref="C31:E31"/>
    <mergeCell ref="H31:J31"/>
    <mergeCell ref="C32:E32"/>
    <mergeCell ref="H32:J32"/>
    <mergeCell ref="C34:E34"/>
    <mergeCell ref="H34:J34"/>
    <mergeCell ref="A36:Q36"/>
    <mergeCell ref="A37:Q37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1:B21"/>
    <mergeCell ref="A22:B22"/>
    <mergeCell ref="A16:B16"/>
    <mergeCell ref="P8:Q8"/>
    <mergeCell ref="P9:Q9"/>
    <mergeCell ref="A12:B14"/>
    <mergeCell ref="C12:C14"/>
    <mergeCell ref="D12:E12"/>
    <mergeCell ref="F12:L12"/>
    <mergeCell ref="M12:Q12"/>
    <mergeCell ref="D13:D14"/>
    <mergeCell ref="E13:E14"/>
    <mergeCell ref="F13:F14"/>
    <mergeCell ref="G13:L13"/>
    <mergeCell ref="M13:M14"/>
    <mergeCell ref="N13:Q13"/>
    <mergeCell ref="P10:Q10"/>
    <mergeCell ref="B8:N8"/>
    <mergeCell ref="A1:Q1"/>
    <mergeCell ref="P2:Q2"/>
    <mergeCell ref="A3:N3"/>
    <mergeCell ref="P3:Q3"/>
    <mergeCell ref="P4:Q4"/>
    <mergeCell ref="P5:Q5"/>
    <mergeCell ref="P6:Q6"/>
    <mergeCell ref="P7:Q7"/>
    <mergeCell ref="B6:N6"/>
    <mergeCell ref="B7:N7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Y43"/>
  <sheetViews>
    <sheetView showGridLines="0" view="pageBreakPreview" topLeftCell="B1" zoomScaleNormal="100" zoomScaleSheetLayoutView="100" zoomScalePageLayoutView="80" workbookViewId="0">
      <selection activeCell="Q8" sqref="Q8:R8"/>
    </sheetView>
  </sheetViews>
  <sheetFormatPr defaultColWidth="9.140625" defaultRowHeight="12.75" x14ac:dyDescent="0.2"/>
  <cols>
    <col min="1" max="1" width="49.5703125" style="31" customWidth="1"/>
    <col min="2" max="2" width="6.42578125" style="30" customWidth="1"/>
    <col min="3" max="3" width="8.28515625" style="30" customWidth="1"/>
    <col min="4" max="4" width="14.42578125" style="30" customWidth="1"/>
    <col min="5" max="5" width="13.28515625" style="30" customWidth="1"/>
    <col min="6" max="6" width="9.5703125" style="30" customWidth="1"/>
    <col min="7" max="7" width="4.85546875" style="30" customWidth="1"/>
    <col min="8" max="9" width="13.7109375" style="30" customWidth="1"/>
    <col min="10" max="10" width="13.28515625" style="30" customWidth="1"/>
    <col min="11" max="11" width="13.7109375" style="30" customWidth="1"/>
    <col min="12" max="12" width="14" style="30" customWidth="1"/>
    <col min="13" max="13" width="13.28515625" style="30" customWidth="1"/>
    <col min="14" max="14" width="13.140625" style="30" customWidth="1"/>
    <col min="15" max="15" width="13.7109375" style="30" customWidth="1"/>
    <col min="16" max="16" width="10.85546875" style="30" customWidth="1"/>
    <col min="17" max="17" width="12.42578125" style="30" customWidth="1"/>
    <col min="18" max="18" width="10.5703125" style="30" hidden="1" customWidth="1"/>
    <col min="19" max="259" width="9.140625" style="30"/>
    <col min="260" max="16384" width="9.140625" style="31"/>
  </cols>
  <sheetData>
    <row r="1" spans="1:259" ht="32.25" customHeight="1" x14ac:dyDescent="0.2">
      <c r="A1" s="681" t="s">
        <v>42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  <c r="R1" s="682"/>
      <c r="S1" s="682"/>
      <c r="T1" s="682"/>
      <c r="U1" s="682"/>
    </row>
    <row r="2" spans="1:259" ht="13.5" thickBot="1" x14ac:dyDescent="0.25">
      <c r="A2" s="33"/>
      <c r="B2" s="33"/>
      <c r="C2" s="33"/>
      <c r="D2" s="33"/>
      <c r="E2" s="33"/>
      <c r="F2" s="33"/>
      <c r="G2" s="33"/>
      <c r="H2" s="33"/>
      <c r="I2" s="258"/>
      <c r="J2" s="258"/>
      <c r="K2" s="258"/>
      <c r="L2" s="258"/>
      <c r="M2" s="258"/>
      <c r="N2" s="258"/>
      <c r="O2" s="258"/>
      <c r="P2" s="363"/>
      <c r="Q2" s="176" t="s">
        <v>27</v>
      </c>
      <c r="R2" s="32"/>
      <c r="S2" s="32"/>
      <c r="T2" s="32"/>
      <c r="U2" s="32"/>
    </row>
    <row r="3" spans="1:259" ht="12.75" customHeight="1" x14ac:dyDescent="0.2">
      <c r="A3" s="683" t="s">
        <v>663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94"/>
      <c r="P3" s="321" t="s">
        <v>28</v>
      </c>
      <c r="Q3" s="322" t="s">
        <v>649</v>
      </c>
      <c r="R3" s="32"/>
      <c r="S3" s="32"/>
      <c r="T3" s="32"/>
      <c r="U3" s="32"/>
    </row>
    <row r="4" spans="1:259" ht="12.75" customHeight="1" x14ac:dyDescent="0.2">
      <c r="A4" s="94"/>
      <c r="B4" s="94"/>
      <c r="C4" s="94"/>
      <c r="D4" s="94"/>
      <c r="E4" s="94"/>
      <c r="F4" s="94"/>
      <c r="G4" s="94"/>
      <c r="H4" s="94"/>
      <c r="I4" s="258"/>
      <c r="J4" s="258"/>
      <c r="K4" s="258"/>
      <c r="L4" s="258"/>
      <c r="M4" s="31"/>
      <c r="N4" s="31"/>
      <c r="O4" s="673" t="s">
        <v>26</v>
      </c>
      <c r="P4" s="674"/>
      <c r="Q4" s="325"/>
      <c r="R4" s="32"/>
      <c r="S4" s="32"/>
      <c r="T4" s="32"/>
      <c r="U4" s="32"/>
    </row>
    <row r="5" spans="1:259" ht="12.75" customHeight="1" x14ac:dyDescent="0.2">
      <c r="A5" s="94"/>
      <c r="B5" s="94"/>
      <c r="C5" s="94"/>
      <c r="D5" s="94"/>
      <c r="E5" s="94"/>
      <c r="F5" s="94"/>
      <c r="G5" s="94"/>
      <c r="H5" s="94"/>
      <c r="I5" s="258"/>
      <c r="J5" s="258"/>
      <c r="K5" s="258"/>
      <c r="L5" s="258"/>
      <c r="M5" s="48"/>
      <c r="N5" s="48"/>
      <c r="O5" s="48"/>
      <c r="P5" s="259" t="s">
        <v>10</v>
      </c>
      <c r="Q5" s="729" t="s">
        <v>700</v>
      </c>
      <c r="R5" s="730"/>
      <c r="S5" s="32"/>
      <c r="T5" s="32"/>
      <c r="U5" s="32"/>
    </row>
    <row r="6" spans="1:259" ht="15" customHeight="1" x14ac:dyDescent="0.2">
      <c r="A6" s="189" t="s">
        <v>23</v>
      </c>
      <c r="B6" s="699" t="s">
        <v>699</v>
      </c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206"/>
      <c r="P6" s="259" t="s">
        <v>16</v>
      </c>
      <c r="Q6" s="729" t="s">
        <v>701</v>
      </c>
      <c r="R6" s="730"/>
      <c r="S6" s="32"/>
      <c r="T6" s="32"/>
      <c r="U6" s="32"/>
    </row>
    <row r="7" spans="1:259" ht="28.5" customHeight="1" x14ac:dyDescent="0.2">
      <c r="A7" s="189" t="s">
        <v>43</v>
      </c>
      <c r="B7" s="675" t="s">
        <v>646</v>
      </c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3" t="s">
        <v>158</v>
      </c>
      <c r="P7" s="674"/>
      <c r="Q7" s="323">
        <v>250</v>
      </c>
      <c r="R7" s="32"/>
      <c r="S7" s="32"/>
      <c r="T7" s="32"/>
      <c r="U7" s="32"/>
    </row>
    <row r="8" spans="1:259" ht="15" customHeight="1" x14ac:dyDescent="0.2">
      <c r="A8" s="189" t="s">
        <v>25</v>
      </c>
      <c r="B8" s="675" t="s">
        <v>647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206"/>
      <c r="P8" s="259" t="s">
        <v>11</v>
      </c>
      <c r="Q8" s="695" t="s">
        <v>675</v>
      </c>
      <c r="R8" s="696"/>
      <c r="S8" s="32"/>
      <c r="T8" s="32"/>
      <c r="U8" s="32"/>
    </row>
    <row r="9" spans="1:259" ht="13.5" thickBot="1" x14ac:dyDescent="0.25">
      <c r="A9" s="75" t="s">
        <v>12</v>
      </c>
      <c r="B9" s="33"/>
      <c r="C9" s="33"/>
      <c r="D9" s="33"/>
      <c r="E9" s="33"/>
      <c r="F9" s="33"/>
      <c r="G9" s="33"/>
      <c r="H9" s="33"/>
      <c r="I9" s="258"/>
      <c r="J9" s="258"/>
      <c r="K9" s="258"/>
      <c r="L9" s="258"/>
      <c r="M9" s="258"/>
      <c r="N9" s="258"/>
      <c r="O9" s="258"/>
      <c r="P9" s="326"/>
      <c r="Q9" s="327"/>
      <c r="R9" s="32"/>
      <c r="S9" s="32"/>
      <c r="T9" s="32"/>
      <c r="U9" s="32"/>
    </row>
    <row r="10" spans="1:259" ht="12.75" customHeight="1" x14ac:dyDescent="0.2">
      <c r="A10" s="75"/>
      <c r="B10" s="33"/>
      <c r="C10" s="33"/>
      <c r="D10" s="33"/>
      <c r="E10" s="33"/>
      <c r="F10" s="33"/>
      <c r="G10" s="33"/>
      <c r="H10" s="33"/>
      <c r="I10" s="258"/>
      <c r="J10" s="258"/>
      <c r="K10" s="258"/>
      <c r="L10" s="258"/>
      <c r="M10" s="258"/>
      <c r="N10" s="258"/>
      <c r="O10" s="258"/>
      <c r="P10" s="326"/>
      <c r="Q10" s="94"/>
      <c r="R10" s="32"/>
      <c r="S10" s="32"/>
      <c r="T10" s="32"/>
      <c r="U10" s="32"/>
    </row>
    <row r="11" spans="1:259" ht="8.25" customHeight="1" x14ac:dyDescent="0.2">
      <c r="A11" s="7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28"/>
    </row>
    <row r="12" spans="1:259" ht="51.75" customHeight="1" x14ac:dyDescent="0.2">
      <c r="A12" s="710" t="s">
        <v>44</v>
      </c>
      <c r="B12" s="678" t="s">
        <v>2</v>
      </c>
      <c r="C12" s="688" t="s">
        <v>154</v>
      </c>
      <c r="D12" s="677"/>
      <c r="E12" s="734" t="s">
        <v>45</v>
      </c>
      <c r="F12" s="734"/>
      <c r="G12" s="734"/>
      <c r="H12" s="716" t="s">
        <v>153</v>
      </c>
      <c r="I12" s="717"/>
      <c r="J12" s="717"/>
      <c r="K12" s="717"/>
      <c r="L12" s="717"/>
      <c r="M12" s="717"/>
      <c r="N12" s="734" t="s">
        <v>164</v>
      </c>
      <c r="O12" s="734"/>
      <c r="P12" s="731" t="s">
        <v>46</v>
      </c>
      <c r="Q12" s="690" t="s">
        <v>47</v>
      </c>
    </row>
    <row r="13" spans="1:259" ht="15.75" customHeight="1" x14ac:dyDescent="0.2">
      <c r="A13" s="712"/>
      <c r="B13" s="715"/>
      <c r="C13" s="719" t="s">
        <v>1</v>
      </c>
      <c r="D13" s="719" t="s">
        <v>152</v>
      </c>
      <c r="E13" s="686" t="s">
        <v>161</v>
      </c>
      <c r="F13" s="710"/>
      <c r="G13" s="690" t="s">
        <v>49</v>
      </c>
      <c r="H13" s="719" t="s">
        <v>1</v>
      </c>
      <c r="I13" s="719" t="s">
        <v>152</v>
      </c>
      <c r="J13" s="688" t="s">
        <v>50</v>
      </c>
      <c r="K13" s="676"/>
      <c r="L13" s="676"/>
      <c r="M13" s="676"/>
      <c r="N13" s="719" t="s">
        <v>48</v>
      </c>
      <c r="O13" s="719" t="s">
        <v>51</v>
      </c>
      <c r="P13" s="732"/>
      <c r="Q13" s="690"/>
    </row>
    <row r="14" spans="1:259" ht="41.25" customHeight="1" x14ac:dyDescent="0.2">
      <c r="A14" s="714"/>
      <c r="B14" s="679"/>
      <c r="C14" s="719"/>
      <c r="D14" s="719"/>
      <c r="E14" s="84" t="s">
        <v>162</v>
      </c>
      <c r="F14" s="84" t="s">
        <v>163</v>
      </c>
      <c r="G14" s="687"/>
      <c r="H14" s="719"/>
      <c r="I14" s="719"/>
      <c r="J14" s="40" t="s">
        <v>52</v>
      </c>
      <c r="K14" s="40" t="s">
        <v>53</v>
      </c>
      <c r="L14" s="40" t="s">
        <v>54</v>
      </c>
      <c r="M14" s="40" t="s">
        <v>55</v>
      </c>
      <c r="N14" s="719"/>
      <c r="O14" s="719"/>
      <c r="P14" s="733"/>
      <c r="Q14" s="687"/>
    </row>
    <row r="15" spans="1:259" s="42" customFormat="1" ht="13.5" customHeight="1" x14ac:dyDescent="0.2">
      <c r="A15" s="44">
        <v>1</v>
      </c>
      <c r="B15" s="79">
        <v>2</v>
      </c>
      <c r="C15" s="44">
        <v>3</v>
      </c>
      <c r="D15" s="80">
        <v>4</v>
      </c>
      <c r="E15" s="79">
        <v>5</v>
      </c>
      <c r="F15" s="79">
        <v>6</v>
      </c>
      <c r="G15" s="79">
        <v>7</v>
      </c>
      <c r="H15" s="79">
        <v>8</v>
      </c>
      <c r="I15" s="79">
        <v>9</v>
      </c>
      <c r="J15" s="79">
        <v>10</v>
      </c>
      <c r="K15" s="79">
        <v>11</v>
      </c>
      <c r="L15" s="44">
        <v>12</v>
      </c>
      <c r="M15" s="79">
        <v>13</v>
      </c>
      <c r="N15" s="44">
        <v>14</v>
      </c>
      <c r="O15" s="80">
        <v>15</v>
      </c>
      <c r="P15" s="79">
        <v>16</v>
      </c>
      <c r="Q15" s="288">
        <v>17</v>
      </c>
      <c r="R15" s="41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</row>
    <row r="16" spans="1:259" ht="28.9" customHeight="1" x14ac:dyDescent="0.2">
      <c r="A16" s="45" t="s">
        <v>56</v>
      </c>
      <c r="B16" s="195">
        <v>1000</v>
      </c>
      <c r="C16" s="364"/>
      <c r="D16" s="364"/>
      <c r="E16" s="364"/>
      <c r="F16" s="364"/>
      <c r="G16" s="364"/>
      <c r="H16" s="365">
        <f>SUM(J16:M16)</f>
        <v>0</v>
      </c>
      <c r="I16" s="364"/>
      <c r="J16" s="364"/>
      <c r="K16" s="364"/>
      <c r="L16" s="364"/>
      <c r="M16" s="364"/>
      <c r="N16" s="365">
        <f>H16-C16</f>
        <v>0</v>
      </c>
      <c r="O16" s="365" t="e">
        <f>(H16-C16)*100/C16</f>
        <v>#DIV/0!</v>
      </c>
      <c r="P16" s="364"/>
      <c r="Q16" s="364"/>
    </row>
    <row r="17" spans="1:259" ht="28.9" customHeight="1" x14ac:dyDescent="0.2">
      <c r="A17" s="45" t="s">
        <v>57</v>
      </c>
      <c r="B17" s="195">
        <v>2000</v>
      </c>
      <c r="C17" s="364"/>
      <c r="D17" s="364"/>
      <c r="E17" s="364"/>
      <c r="F17" s="364"/>
      <c r="G17" s="364"/>
      <c r="H17" s="365">
        <f>SUM(J17:M17)</f>
        <v>0</v>
      </c>
      <c r="I17" s="364"/>
      <c r="J17" s="366"/>
      <c r="K17" s="366"/>
      <c r="L17" s="366"/>
      <c r="M17" s="366"/>
      <c r="N17" s="365">
        <f>H17-C17</f>
        <v>0</v>
      </c>
      <c r="O17" s="365" t="e">
        <f t="shared" ref="O17:O30" si="0">(H17-C17)*100/C17</f>
        <v>#DIV/0!</v>
      </c>
      <c r="P17" s="364"/>
      <c r="Q17" s="364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</row>
    <row r="18" spans="1:259" ht="48.75" customHeight="1" x14ac:dyDescent="0.2">
      <c r="A18" s="45" t="s">
        <v>58</v>
      </c>
      <c r="B18" s="195">
        <v>3000</v>
      </c>
      <c r="C18" s="365">
        <f>C19+C20+C21+C22</f>
        <v>0</v>
      </c>
      <c r="D18" s="365">
        <f>D19+D20+D21+D22</f>
        <v>0</v>
      </c>
      <c r="E18" s="366"/>
      <c r="F18" s="366"/>
      <c r="G18" s="366"/>
      <c r="H18" s="365">
        <f t="shared" ref="H18:N18" si="1">H19+H20+H21+H22</f>
        <v>0</v>
      </c>
      <c r="I18" s="365">
        <f t="shared" si="1"/>
        <v>0</v>
      </c>
      <c r="J18" s="365">
        <f t="shared" si="1"/>
        <v>0</v>
      </c>
      <c r="K18" s="365">
        <f t="shared" si="1"/>
        <v>0</v>
      </c>
      <c r="L18" s="365">
        <f t="shared" si="1"/>
        <v>0</v>
      </c>
      <c r="M18" s="365">
        <f t="shared" si="1"/>
        <v>0</v>
      </c>
      <c r="N18" s="365">
        <f t="shared" si="1"/>
        <v>0</v>
      </c>
      <c r="O18" s="365" t="e">
        <f t="shared" si="0"/>
        <v>#DIV/0!</v>
      </c>
      <c r="P18" s="364"/>
      <c r="Q18" s="364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</row>
    <row r="19" spans="1:259" ht="46.15" customHeight="1" x14ac:dyDescent="0.2">
      <c r="A19" s="49" t="s">
        <v>59</v>
      </c>
      <c r="B19" s="195">
        <v>3100</v>
      </c>
      <c r="C19" s="364"/>
      <c r="D19" s="364"/>
      <c r="E19" s="364"/>
      <c r="F19" s="364"/>
      <c r="G19" s="364"/>
      <c r="H19" s="365">
        <f t="shared" ref="H19:H29" si="2">SUM(J19:M19)</f>
        <v>0</v>
      </c>
      <c r="I19" s="364"/>
      <c r="J19" s="366"/>
      <c r="K19" s="366"/>
      <c r="L19" s="366"/>
      <c r="M19" s="366"/>
      <c r="N19" s="365">
        <f t="shared" ref="N19:N29" si="3">H19-C19</f>
        <v>0</v>
      </c>
      <c r="O19" s="365" t="e">
        <f t="shared" si="0"/>
        <v>#DIV/0!</v>
      </c>
      <c r="P19" s="364"/>
      <c r="Q19" s="364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</row>
    <row r="20" spans="1:259" ht="28.15" customHeight="1" x14ac:dyDescent="0.2">
      <c r="A20" s="49" t="s">
        <v>60</v>
      </c>
      <c r="B20" s="195">
        <v>3200</v>
      </c>
      <c r="C20" s="364"/>
      <c r="D20" s="364"/>
      <c r="E20" s="364"/>
      <c r="F20" s="364"/>
      <c r="G20" s="364"/>
      <c r="H20" s="365">
        <f t="shared" si="2"/>
        <v>0</v>
      </c>
      <c r="I20" s="364"/>
      <c r="J20" s="366"/>
      <c r="K20" s="366"/>
      <c r="L20" s="366"/>
      <c r="M20" s="366"/>
      <c r="N20" s="365">
        <f t="shared" si="3"/>
        <v>0</v>
      </c>
      <c r="O20" s="365" t="e">
        <f t="shared" si="0"/>
        <v>#DIV/0!</v>
      </c>
      <c r="P20" s="364"/>
      <c r="Q20" s="364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</row>
    <row r="21" spans="1:259" ht="32.450000000000003" customHeight="1" x14ac:dyDescent="0.2">
      <c r="A21" s="49" t="s">
        <v>61</v>
      </c>
      <c r="B21" s="195">
        <v>3300</v>
      </c>
      <c r="C21" s="364"/>
      <c r="D21" s="364"/>
      <c r="E21" s="364"/>
      <c r="F21" s="364"/>
      <c r="G21" s="364"/>
      <c r="H21" s="365">
        <f t="shared" si="2"/>
        <v>0</v>
      </c>
      <c r="I21" s="364"/>
      <c r="J21" s="366"/>
      <c r="K21" s="366"/>
      <c r="L21" s="366"/>
      <c r="M21" s="366"/>
      <c r="N21" s="365">
        <f t="shared" si="3"/>
        <v>0</v>
      </c>
      <c r="O21" s="365" t="e">
        <f t="shared" si="0"/>
        <v>#DIV/0!</v>
      </c>
      <c r="P21" s="364"/>
      <c r="Q21" s="364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</row>
    <row r="22" spans="1:259" ht="33" customHeight="1" x14ac:dyDescent="0.2">
      <c r="A22" s="49" t="s">
        <v>62</v>
      </c>
      <c r="B22" s="195">
        <v>3400</v>
      </c>
      <c r="C22" s="364"/>
      <c r="D22" s="364"/>
      <c r="E22" s="364"/>
      <c r="F22" s="364"/>
      <c r="G22" s="364"/>
      <c r="H22" s="365">
        <f t="shared" si="2"/>
        <v>0</v>
      </c>
      <c r="I22" s="364"/>
      <c r="J22" s="366"/>
      <c r="K22" s="366"/>
      <c r="L22" s="366"/>
      <c r="M22" s="366"/>
      <c r="N22" s="365">
        <f t="shared" si="3"/>
        <v>0</v>
      </c>
      <c r="O22" s="365" t="e">
        <f t="shared" si="0"/>
        <v>#DIV/0!</v>
      </c>
      <c r="P22" s="364"/>
      <c r="Q22" s="364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</row>
    <row r="23" spans="1:259" ht="39.6" customHeight="1" x14ac:dyDescent="0.2">
      <c r="A23" s="50" t="s">
        <v>63</v>
      </c>
      <c r="B23" s="195">
        <v>3410</v>
      </c>
      <c r="C23" s="364"/>
      <c r="D23" s="364"/>
      <c r="E23" s="364"/>
      <c r="F23" s="364"/>
      <c r="G23" s="364"/>
      <c r="H23" s="365">
        <f t="shared" si="2"/>
        <v>0</v>
      </c>
      <c r="I23" s="364"/>
      <c r="J23" s="366"/>
      <c r="K23" s="366"/>
      <c r="L23" s="366"/>
      <c r="M23" s="366"/>
      <c r="N23" s="365">
        <f t="shared" si="3"/>
        <v>0</v>
      </c>
      <c r="O23" s="365" t="e">
        <f t="shared" si="0"/>
        <v>#DIV/0!</v>
      </c>
      <c r="P23" s="364"/>
      <c r="Q23" s="364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</row>
    <row r="24" spans="1:259" ht="25.5" customHeight="1" x14ac:dyDescent="0.2">
      <c r="A24" s="50" t="s">
        <v>64</v>
      </c>
      <c r="B24" s="43">
        <v>3420</v>
      </c>
      <c r="C24" s="366"/>
      <c r="D24" s="366"/>
      <c r="E24" s="366"/>
      <c r="F24" s="366"/>
      <c r="G24" s="366"/>
      <c r="H24" s="365">
        <f t="shared" si="2"/>
        <v>0</v>
      </c>
      <c r="I24" s="366"/>
      <c r="J24" s="366"/>
      <c r="K24" s="366"/>
      <c r="L24" s="366"/>
      <c r="M24" s="366"/>
      <c r="N24" s="365">
        <f t="shared" si="3"/>
        <v>0</v>
      </c>
      <c r="O24" s="365" t="e">
        <f t="shared" si="0"/>
        <v>#DIV/0!</v>
      </c>
      <c r="P24" s="366"/>
      <c r="Q24" s="366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</row>
    <row r="25" spans="1:259" ht="25.5" customHeight="1" x14ac:dyDescent="0.2">
      <c r="A25" s="50" t="s">
        <v>65</v>
      </c>
      <c r="B25" s="43">
        <v>3430</v>
      </c>
      <c r="C25" s="366"/>
      <c r="D25" s="366"/>
      <c r="E25" s="366"/>
      <c r="F25" s="366"/>
      <c r="G25" s="366"/>
      <c r="H25" s="365">
        <f t="shared" si="2"/>
        <v>0</v>
      </c>
      <c r="I25" s="366"/>
      <c r="J25" s="366"/>
      <c r="K25" s="366"/>
      <c r="L25" s="366"/>
      <c r="M25" s="366"/>
      <c r="N25" s="365">
        <f t="shared" si="3"/>
        <v>0</v>
      </c>
      <c r="O25" s="365" t="e">
        <f t="shared" si="0"/>
        <v>#DIV/0!</v>
      </c>
      <c r="P25" s="366"/>
      <c r="Q25" s="366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</row>
    <row r="26" spans="1:259" ht="88.5" customHeight="1" x14ac:dyDescent="0.2">
      <c r="A26" s="45" t="s">
        <v>66</v>
      </c>
      <c r="B26" s="43">
        <v>4000</v>
      </c>
      <c r="C26" s="366"/>
      <c r="D26" s="366"/>
      <c r="E26" s="366"/>
      <c r="F26" s="366"/>
      <c r="G26" s="366"/>
      <c r="H26" s="365">
        <f t="shared" si="2"/>
        <v>396637.09</v>
      </c>
      <c r="I26" s="366"/>
      <c r="J26" s="366">
        <v>396637.09</v>
      </c>
      <c r="K26" s="366"/>
      <c r="L26" s="366"/>
      <c r="M26" s="366"/>
      <c r="N26" s="365">
        <f t="shared" si="3"/>
        <v>396637.09</v>
      </c>
      <c r="O26" s="365" t="e">
        <f t="shared" si="0"/>
        <v>#DIV/0!</v>
      </c>
      <c r="P26" s="366" t="s">
        <v>697</v>
      </c>
      <c r="Q26" s="366" t="s">
        <v>698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</row>
    <row r="27" spans="1:259" ht="31.15" customHeight="1" x14ac:dyDescent="0.2">
      <c r="A27" s="49" t="s">
        <v>67</v>
      </c>
      <c r="B27" s="43">
        <v>4100</v>
      </c>
      <c r="C27" s="366"/>
      <c r="D27" s="366"/>
      <c r="E27" s="366"/>
      <c r="F27" s="366"/>
      <c r="G27" s="366"/>
      <c r="H27" s="365">
        <f t="shared" si="2"/>
        <v>0</v>
      </c>
      <c r="I27" s="366"/>
      <c r="J27" s="366"/>
      <c r="K27" s="366"/>
      <c r="L27" s="366"/>
      <c r="M27" s="366"/>
      <c r="N27" s="365">
        <f t="shared" si="3"/>
        <v>0</v>
      </c>
      <c r="O27" s="365" t="e">
        <f t="shared" si="0"/>
        <v>#DIV/0!</v>
      </c>
      <c r="P27" s="366"/>
      <c r="Q27" s="366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</row>
    <row r="28" spans="1:259" x14ac:dyDescent="0.2">
      <c r="A28" s="45" t="s">
        <v>68</v>
      </c>
      <c r="B28" s="43">
        <v>5000</v>
      </c>
      <c r="C28" s="366"/>
      <c r="D28" s="366"/>
      <c r="E28" s="366"/>
      <c r="F28" s="366"/>
      <c r="G28" s="366"/>
      <c r="H28" s="365">
        <f t="shared" si="2"/>
        <v>0</v>
      </c>
      <c r="I28" s="366"/>
      <c r="J28" s="366"/>
      <c r="K28" s="366"/>
      <c r="L28" s="366"/>
      <c r="M28" s="366"/>
      <c r="N28" s="365">
        <f t="shared" si="3"/>
        <v>0</v>
      </c>
      <c r="O28" s="365" t="e">
        <f t="shared" si="0"/>
        <v>#DIV/0!</v>
      </c>
      <c r="P28" s="366"/>
      <c r="Q28" s="366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</row>
    <row r="29" spans="1:259" ht="25.5" customHeight="1" x14ac:dyDescent="0.2">
      <c r="A29" s="49" t="s">
        <v>69</v>
      </c>
      <c r="B29" s="43">
        <v>5100</v>
      </c>
      <c r="C29" s="366"/>
      <c r="D29" s="366"/>
      <c r="E29" s="366"/>
      <c r="F29" s="366"/>
      <c r="G29" s="366"/>
      <c r="H29" s="365">
        <f t="shared" si="2"/>
        <v>0</v>
      </c>
      <c r="I29" s="366"/>
      <c r="J29" s="366"/>
      <c r="K29" s="366"/>
      <c r="L29" s="366"/>
      <c r="M29" s="366"/>
      <c r="N29" s="365">
        <f t="shared" si="3"/>
        <v>0</v>
      </c>
      <c r="O29" s="365" t="e">
        <f t="shared" si="0"/>
        <v>#DIV/0!</v>
      </c>
      <c r="P29" s="366"/>
      <c r="Q29" s="366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</row>
    <row r="30" spans="1:259" ht="52.15" customHeight="1" x14ac:dyDescent="0.2">
      <c r="A30" s="51" t="s">
        <v>150</v>
      </c>
      <c r="B30" s="289">
        <v>9000</v>
      </c>
      <c r="C30" s="365">
        <f>C16+C17+C18+C26+C28</f>
        <v>0</v>
      </c>
      <c r="D30" s="365">
        <f>D16+D17+D18+D26+D28</f>
        <v>0</v>
      </c>
      <c r="E30" s="366"/>
      <c r="F30" s="367"/>
      <c r="G30" s="367"/>
      <c r="H30" s="365">
        <f t="shared" ref="H30:N30" si="4">H16+H17+H18+H26+H28</f>
        <v>396637.09</v>
      </c>
      <c r="I30" s="365">
        <f t="shared" si="4"/>
        <v>0</v>
      </c>
      <c r="J30" s="365">
        <f t="shared" si="4"/>
        <v>396637.09</v>
      </c>
      <c r="K30" s="365">
        <f t="shared" si="4"/>
        <v>0</v>
      </c>
      <c r="L30" s="365">
        <f t="shared" si="4"/>
        <v>0</v>
      </c>
      <c r="M30" s="365">
        <f t="shared" si="4"/>
        <v>0</v>
      </c>
      <c r="N30" s="365">
        <f t="shared" si="4"/>
        <v>396637.09</v>
      </c>
      <c r="O30" s="365" t="e">
        <f t="shared" si="0"/>
        <v>#DIV/0!</v>
      </c>
      <c r="P30" s="368" t="s">
        <v>5</v>
      </c>
      <c r="Q30" s="368" t="s">
        <v>5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</row>
    <row r="31" spans="1:259" ht="6" customHeight="1" x14ac:dyDescent="0.2">
      <c r="A31" s="51"/>
      <c r="B31" s="93"/>
      <c r="C31" s="94"/>
      <c r="D31" s="94"/>
      <c r="E31" s="94"/>
      <c r="F31" s="94"/>
      <c r="G31" s="94"/>
      <c r="H31" s="94"/>
      <c r="I31" s="75"/>
      <c r="J31" s="75"/>
      <c r="K31" s="75"/>
      <c r="L31" s="75"/>
      <c r="M31" s="75"/>
      <c r="N31" s="75"/>
      <c r="O31" s="75"/>
      <c r="P31" s="94"/>
      <c r="Q31" s="75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</row>
    <row r="32" spans="1:259" customFormat="1" ht="26.25" x14ac:dyDescent="0.25">
      <c r="A32" s="353" t="s">
        <v>206</v>
      </c>
      <c r="B32" s="658"/>
      <c r="C32" s="658"/>
      <c r="D32" s="658"/>
      <c r="F32" s="95"/>
      <c r="G32" s="318"/>
      <c r="H32" s="319"/>
      <c r="J32" s="736"/>
      <c r="K32" s="736"/>
      <c r="L32" s="736"/>
    </row>
    <row r="33" spans="1:259" customFormat="1" ht="12.75" customHeight="1" x14ac:dyDescent="0.25">
      <c r="A33" s="320"/>
      <c r="B33" s="654" t="s">
        <v>196</v>
      </c>
      <c r="C33" s="654"/>
      <c r="D33" s="654"/>
      <c r="E33" s="13"/>
      <c r="F33" s="656" t="s">
        <v>197</v>
      </c>
      <c r="G33" s="656"/>
      <c r="H33" s="656"/>
      <c r="I33" s="13"/>
      <c r="J33" s="654" t="s">
        <v>198</v>
      </c>
      <c r="K33" s="654"/>
      <c r="L33" s="654"/>
    </row>
    <row r="34" spans="1:259" customFormat="1" ht="15" x14ac:dyDescent="0.25">
      <c r="A34" s="320" t="s">
        <v>199</v>
      </c>
      <c r="B34" s="659"/>
      <c r="C34" s="659"/>
      <c r="D34" s="659"/>
      <c r="E34" s="13"/>
      <c r="F34" s="655"/>
      <c r="G34" s="655"/>
      <c r="H34" s="655"/>
      <c r="I34" s="13"/>
      <c r="J34" s="655"/>
      <c r="K34" s="655"/>
      <c r="L34" s="655"/>
    </row>
    <row r="35" spans="1:259" customFormat="1" ht="12" customHeight="1" x14ac:dyDescent="0.25">
      <c r="A35" s="127"/>
      <c r="B35" s="654" t="s">
        <v>196</v>
      </c>
      <c r="C35" s="654"/>
      <c r="D35" s="654"/>
      <c r="E35" s="13"/>
      <c r="F35" s="656" t="s">
        <v>200</v>
      </c>
      <c r="G35" s="656"/>
      <c r="H35" s="656"/>
      <c r="I35" s="13"/>
      <c r="J35" s="654" t="s">
        <v>201</v>
      </c>
      <c r="K35" s="654"/>
      <c r="L35" s="654"/>
    </row>
    <row r="36" spans="1:259" customFormat="1" ht="15" x14ac:dyDescent="0.25">
      <c r="A36" s="320" t="s">
        <v>202</v>
      </c>
      <c r="B36" s="354"/>
      <c r="C36" s="355"/>
      <c r="D36" s="355"/>
      <c r="E36" s="356"/>
      <c r="F36" s="357"/>
      <c r="G36" s="355"/>
      <c r="H36" s="357"/>
    </row>
    <row r="37" spans="1:259" ht="6" customHeight="1" x14ac:dyDescent="0.2">
      <c r="A37" s="735"/>
      <c r="B37" s="735"/>
      <c r="C37" s="735"/>
      <c r="D37" s="354"/>
      <c r="E37" s="356"/>
      <c r="F37" s="357"/>
      <c r="G37" s="355"/>
      <c r="H37" s="357"/>
      <c r="I37" s="75"/>
      <c r="J37" s="75"/>
      <c r="K37" s="75"/>
      <c r="L37" s="75"/>
      <c r="M37" s="75"/>
      <c r="N37" s="75"/>
      <c r="O37" s="75"/>
      <c r="P37" s="75"/>
      <c r="Q37" s="75"/>
    </row>
    <row r="38" spans="1:259" x14ac:dyDescent="0.2">
      <c r="A38" s="693" t="s">
        <v>160</v>
      </c>
      <c r="B38" s="693"/>
      <c r="C38" s="693"/>
      <c r="D38" s="693"/>
      <c r="E38" s="693"/>
      <c r="F38" s="693"/>
      <c r="G38" s="693"/>
      <c r="H38" s="693"/>
      <c r="I38" s="693"/>
      <c r="J38" s="694"/>
      <c r="K38" s="694"/>
      <c r="L38" s="694"/>
      <c r="M38" s="694"/>
      <c r="N38" s="694"/>
      <c r="O38" s="694"/>
      <c r="P38" s="694"/>
      <c r="Q38" s="694"/>
    </row>
    <row r="39" spans="1:259" x14ac:dyDescent="0.2">
      <c r="A39" s="693" t="s">
        <v>166</v>
      </c>
      <c r="B39" s="693"/>
      <c r="C39" s="693"/>
      <c r="D39" s="693"/>
      <c r="E39" s="693"/>
      <c r="F39" s="693"/>
      <c r="G39" s="693"/>
      <c r="H39" s="693"/>
      <c r="I39" s="693"/>
      <c r="J39" s="694"/>
      <c r="K39" s="694"/>
      <c r="L39" s="694"/>
      <c r="M39" s="694"/>
      <c r="N39" s="694"/>
      <c r="O39" s="694"/>
      <c r="P39" s="694"/>
      <c r="Q39" s="694"/>
    </row>
    <row r="40" spans="1:259" ht="12.75" customHeight="1" x14ac:dyDescent="0.2">
      <c r="A40" s="693" t="s">
        <v>167</v>
      </c>
      <c r="B40" s="693"/>
      <c r="C40" s="693"/>
      <c r="D40" s="693"/>
      <c r="E40" s="693"/>
      <c r="F40" s="693"/>
      <c r="G40" s="693"/>
      <c r="H40" s="693"/>
      <c r="I40" s="693"/>
      <c r="J40" s="694"/>
      <c r="K40" s="694"/>
      <c r="L40" s="694"/>
      <c r="M40" s="694"/>
      <c r="N40" s="694"/>
      <c r="O40" s="694"/>
      <c r="P40" s="694"/>
      <c r="Q40" s="694"/>
    </row>
    <row r="41" spans="1:259" x14ac:dyDescent="0.2">
      <c r="A41" s="693" t="s">
        <v>165</v>
      </c>
      <c r="B41" s="693"/>
      <c r="C41" s="693"/>
      <c r="D41" s="693"/>
      <c r="E41" s="693"/>
      <c r="F41" s="693"/>
      <c r="G41" s="693"/>
      <c r="H41" s="693"/>
      <c r="I41" s="693"/>
      <c r="J41" s="693"/>
      <c r="K41" s="693"/>
      <c r="L41" s="693"/>
      <c r="M41" s="693"/>
      <c r="N41" s="693"/>
      <c r="O41" s="693"/>
      <c r="P41" s="693"/>
      <c r="Q41" s="693"/>
    </row>
    <row r="42" spans="1:259" x14ac:dyDescent="0.2">
      <c r="IT42" s="31"/>
      <c r="IU42" s="31"/>
      <c r="IV42" s="31"/>
      <c r="IW42" s="31"/>
      <c r="IX42" s="31"/>
      <c r="IY42" s="31"/>
    </row>
    <row r="43" spans="1:259" x14ac:dyDescent="0.2">
      <c r="IT43" s="31"/>
      <c r="IU43" s="31"/>
      <c r="IV43" s="31"/>
      <c r="IW43" s="31"/>
      <c r="IX43" s="31"/>
      <c r="IY43" s="31"/>
    </row>
  </sheetData>
  <mergeCells count="44">
    <mergeCell ref="A40:Q40"/>
    <mergeCell ref="O7:P7"/>
    <mergeCell ref="E13:F13"/>
    <mergeCell ref="B35:D35"/>
    <mergeCell ref="F35:H35"/>
    <mergeCell ref="O13:O14"/>
    <mergeCell ref="E12:G12"/>
    <mergeCell ref="A37:C37"/>
    <mergeCell ref="B32:D32"/>
    <mergeCell ref="B33:D33"/>
    <mergeCell ref="F33:H33"/>
    <mergeCell ref="J32:L32"/>
    <mergeCell ref="J33:L33"/>
    <mergeCell ref="J34:L34"/>
    <mergeCell ref="J35:L35"/>
    <mergeCell ref="C12:D12"/>
    <mergeCell ref="A41:Q41"/>
    <mergeCell ref="P12:P14"/>
    <mergeCell ref="Q12:Q14"/>
    <mergeCell ref="C13:C14"/>
    <mergeCell ref="D13:D14"/>
    <mergeCell ref="G13:G14"/>
    <mergeCell ref="H13:H14"/>
    <mergeCell ref="I13:I14"/>
    <mergeCell ref="J13:M13"/>
    <mergeCell ref="N13:N14"/>
    <mergeCell ref="A12:A14"/>
    <mergeCell ref="B12:B14"/>
    <mergeCell ref="A39:Q39"/>
    <mergeCell ref="A38:Q38"/>
    <mergeCell ref="H12:M12"/>
    <mergeCell ref="N12:O12"/>
    <mergeCell ref="B34:D34"/>
    <mergeCell ref="A1:Q1"/>
    <mergeCell ref="R1:U1"/>
    <mergeCell ref="A3:N3"/>
    <mergeCell ref="O4:P4"/>
    <mergeCell ref="F34:H34"/>
    <mergeCell ref="B6:N6"/>
    <mergeCell ref="B7:N7"/>
    <mergeCell ref="B8:N8"/>
    <mergeCell ref="Q5:R5"/>
    <mergeCell ref="Q6:R6"/>
    <mergeCell ref="Q8:R8"/>
  </mergeCells>
  <pageMargins left="0.70866141732283472" right="0.39370078740157483" top="6.1197916666666666E-3" bottom="0.39370078740157483" header="0.15748031496062992" footer="0"/>
  <pageSetup paperSize="9" scale="56" firstPageNumber="3" fitToHeight="0" orientation="landscape" useFirstPageNumber="1" r:id="rId1"/>
  <headerFooter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A1:P37"/>
  <sheetViews>
    <sheetView showGridLines="0" showWhiteSpace="0" view="pageBreakPreview" zoomScaleNormal="100" zoomScaleSheetLayoutView="100" zoomScalePageLayoutView="60" workbookViewId="0">
      <selection activeCell="O8" sqref="O8"/>
    </sheetView>
  </sheetViews>
  <sheetFormatPr defaultColWidth="9.140625" defaultRowHeight="12.75" x14ac:dyDescent="0.2"/>
  <cols>
    <col min="1" max="1" width="35.5703125" style="46" customWidth="1"/>
    <col min="2" max="2" width="8.28515625" style="83" customWidth="1"/>
    <col min="3" max="3" width="7.85546875" style="46" customWidth="1"/>
    <col min="4" max="4" width="15.85546875" style="46" customWidth="1"/>
    <col min="5" max="5" width="7.85546875" style="46" customWidth="1"/>
    <col min="6" max="6" width="14.140625" style="46" customWidth="1"/>
    <col min="7" max="7" width="12.5703125" style="46" customWidth="1"/>
    <col min="8" max="8" width="6.7109375" style="46" customWidth="1"/>
    <col min="9" max="9" width="7.85546875" style="46" customWidth="1"/>
    <col min="10" max="10" width="16.140625" style="46" customWidth="1"/>
    <col min="11" max="11" width="13.5703125" style="46" customWidth="1"/>
    <col min="12" max="12" width="7.85546875" style="46" customWidth="1"/>
    <col min="13" max="13" width="16.85546875" style="46" customWidth="1"/>
    <col min="14" max="14" width="7.85546875" style="46" customWidth="1"/>
    <col min="15" max="15" width="16.85546875" style="46" customWidth="1"/>
    <col min="16" max="16" width="9.140625" style="46" hidden="1" customWidth="1"/>
    <col min="17" max="16384" width="9.140625" style="46"/>
  </cols>
  <sheetData>
    <row r="1" spans="1:16" ht="9" customHeight="1" x14ac:dyDescent="0.2">
      <c r="A1" s="739" t="s">
        <v>70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</row>
    <row r="2" spans="1:16" ht="14.25" customHeight="1" x14ac:dyDescent="0.2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</row>
    <row r="3" spans="1:16" s="75" customFormat="1" ht="13.5" thickBot="1" x14ac:dyDescent="0.25">
      <c r="A3" s="33"/>
      <c r="B3" s="381"/>
      <c r="C3" s="33"/>
      <c r="D3" s="33"/>
      <c r="E3" s="33"/>
      <c r="F3" s="33"/>
      <c r="G3" s="33"/>
      <c r="H3" s="258"/>
      <c r="I3" s="258"/>
      <c r="J3" s="258"/>
      <c r="K3" s="93"/>
      <c r="L3" s="93"/>
      <c r="M3" s="258"/>
      <c r="N3" s="363"/>
      <c r="O3" s="176" t="s">
        <v>27</v>
      </c>
    </row>
    <row r="4" spans="1:16" s="75" customFormat="1" x14ac:dyDescent="0.2">
      <c r="A4" s="683" t="s">
        <v>663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73" t="s">
        <v>28</v>
      </c>
      <c r="N4" s="674"/>
      <c r="O4" s="322" t="s">
        <v>649</v>
      </c>
    </row>
    <row r="5" spans="1:16" s="75" customFormat="1" ht="12.75" customHeight="1" x14ac:dyDescent="0.2">
      <c r="A5" s="94"/>
      <c r="B5" s="94"/>
      <c r="C5" s="94"/>
      <c r="D5" s="94"/>
      <c r="E5" s="94"/>
      <c r="F5" s="94"/>
      <c r="G5" s="94"/>
      <c r="H5" s="258"/>
      <c r="I5" s="258"/>
      <c r="J5" s="258"/>
      <c r="K5" s="93"/>
      <c r="L5" s="673" t="s">
        <v>26</v>
      </c>
      <c r="M5" s="673"/>
      <c r="N5" s="674"/>
      <c r="O5" s="361"/>
    </row>
    <row r="6" spans="1:16" s="75" customFormat="1" ht="10.5" customHeight="1" x14ac:dyDescent="0.2">
      <c r="A6" s="94"/>
      <c r="B6" s="94"/>
      <c r="C6" s="94"/>
      <c r="D6" s="94"/>
      <c r="E6" s="94"/>
      <c r="F6" s="94"/>
      <c r="G6" s="94"/>
      <c r="H6" s="258"/>
      <c r="I6" s="258"/>
      <c r="J6" s="258"/>
      <c r="K6" s="93"/>
      <c r="L6" s="737" t="s">
        <v>10</v>
      </c>
      <c r="M6" s="737"/>
      <c r="N6" s="738"/>
      <c r="O6" s="729" t="s">
        <v>700</v>
      </c>
      <c r="P6" s="730"/>
    </row>
    <row r="7" spans="1:16" s="75" customFormat="1" ht="27" customHeight="1" x14ac:dyDescent="0.2">
      <c r="A7" s="672" t="s">
        <v>23</v>
      </c>
      <c r="B7" s="672"/>
      <c r="C7" s="699" t="s">
        <v>699</v>
      </c>
      <c r="D7" s="699"/>
      <c r="E7" s="699"/>
      <c r="F7" s="699"/>
      <c r="G7" s="699"/>
      <c r="H7" s="699"/>
      <c r="I7" s="699"/>
      <c r="J7" s="699"/>
      <c r="K7" s="699"/>
      <c r="L7" s="737" t="s">
        <v>16</v>
      </c>
      <c r="M7" s="737"/>
      <c r="N7" s="738"/>
      <c r="O7" s="729" t="s">
        <v>701</v>
      </c>
      <c r="P7" s="730"/>
    </row>
    <row r="8" spans="1:16" s="75" customFormat="1" ht="24" customHeight="1" x14ac:dyDescent="0.2">
      <c r="A8" s="672" t="s">
        <v>43</v>
      </c>
      <c r="B8" s="672"/>
      <c r="C8" s="675" t="s">
        <v>646</v>
      </c>
      <c r="D8" s="675"/>
      <c r="E8" s="675"/>
      <c r="F8" s="675"/>
      <c r="G8" s="675"/>
      <c r="H8" s="675"/>
      <c r="I8" s="675"/>
      <c r="J8" s="675"/>
      <c r="K8" s="675"/>
      <c r="L8" s="673" t="s">
        <v>158</v>
      </c>
      <c r="M8" s="673"/>
      <c r="N8" s="674"/>
      <c r="O8" s="360">
        <v>250</v>
      </c>
    </row>
    <row r="9" spans="1:16" s="75" customFormat="1" x14ac:dyDescent="0.2">
      <c r="A9" s="672" t="s">
        <v>25</v>
      </c>
      <c r="B9" s="672"/>
      <c r="C9" s="675" t="s">
        <v>647</v>
      </c>
      <c r="D9" s="675"/>
      <c r="E9" s="675"/>
      <c r="F9" s="675"/>
      <c r="G9" s="675"/>
      <c r="H9" s="675"/>
      <c r="I9" s="675"/>
      <c r="J9" s="675"/>
      <c r="K9" s="675"/>
      <c r="L9" s="737" t="s">
        <v>11</v>
      </c>
      <c r="M9" s="737"/>
      <c r="N9" s="738"/>
      <c r="O9" s="695" t="s">
        <v>675</v>
      </c>
      <c r="P9" s="696"/>
    </row>
    <row r="10" spans="1:16" s="75" customFormat="1" ht="13.5" thickBot="1" x14ac:dyDescent="0.25">
      <c r="A10" s="680" t="s">
        <v>12</v>
      </c>
      <c r="B10" s="680"/>
      <c r="C10" s="33"/>
      <c r="D10" s="33"/>
      <c r="E10" s="33"/>
      <c r="F10" s="33"/>
      <c r="G10" s="33"/>
      <c r="H10" s="258"/>
      <c r="I10" s="258"/>
      <c r="J10" s="258"/>
      <c r="K10" s="93"/>
      <c r="L10" s="93"/>
      <c r="M10" s="755"/>
      <c r="N10" s="756"/>
      <c r="O10" s="362"/>
    </row>
    <row r="11" spans="1:16" s="75" customFormat="1" ht="11.25" customHeight="1" x14ac:dyDescent="0.2">
      <c r="A11" s="369"/>
      <c r="B11" s="94"/>
      <c r="C11" s="33"/>
      <c r="D11" s="33"/>
      <c r="E11" s="33"/>
      <c r="F11" s="33"/>
      <c r="G11" s="33"/>
      <c r="H11" s="258"/>
      <c r="I11" s="258"/>
      <c r="J11" s="258"/>
      <c r="K11" s="93"/>
      <c r="L11" s="93"/>
      <c r="M11" s="324"/>
      <c r="N11" s="259"/>
      <c r="O11" s="94"/>
    </row>
    <row r="12" spans="1:16" s="75" customFormat="1" hidden="1" x14ac:dyDescent="0.2">
      <c r="B12" s="94"/>
      <c r="O12" s="370"/>
    </row>
    <row r="13" spans="1:16" ht="21" customHeight="1" x14ac:dyDescent="0.2">
      <c r="A13" s="740" t="s">
        <v>44</v>
      </c>
      <c r="B13" s="743" t="s">
        <v>71</v>
      </c>
      <c r="C13" s="746" t="s">
        <v>72</v>
      </c>
      <c r="D13" s="746"/>
      <c r="E13" s="747" t="s">
        <v>73</v>
      </c>
      <c r="F13" s="748"/>
      <c r="G13" s="740"/>
      <c r="H13" s="747" t="s">
        <v>74</v>
      </c>
      <c r="I13" s="748"/>
      <c r="J13" s="748"/>
      <c r="K13" s="740"/>
      <c r="L13" s="746" t="s">
        <v>75</v>
      </c>
      <c r="M13" s="746"/>
      <c r="N13" s="746" t="s">
        <v>76</v>
      </c>
      <c r="O13" s="754"/>
    </row>
    <row r="14" spans="1:16" ht="21" customHeight="1" x14ac:dyDescent="0.2">
      <c r="A14" s="741"/>
      <c r="B14" s="744"/>
      <c r="C14" s="746"/>
      <c r="D14" s="746"/>
      <c r="E14" s="749"/>
      <c r="F14" s="750"/>
      <c r="G14" s="741"/>
      <c r="H14" s="749"/>
      <c r="I14" s="750"/>
      <c r="J14" s="750"/>
      <c r="K14" s="741"/>
      <c r="L14" s="746"/>
      <c r="M14" s="746"/>
      <c r="N14" s="746"/>
      <c r="O14" s="754"/>
    </row>
    <row r="15" spans="1:16" ht="26.25" customHeight="1" x14ac:dyDescent="0.2">
      <c r="A15" s="741"/>
      <c r="B15" s="744"/>
      <c r="C15" s="745" t="s">
        <v>1</v>
      </c>
      <c r="D15" s="744" t="s">
        <v>77</v>
      </c>
      <c r="E15" s="746" t="s">
        <v>1</v>
      </c>
      <c r="F15" s="757" t="s">
        <v>78</v>
      </c>
      <c r="G15" s="758"/>
      <c r="H15" s="743" t="s">
        <v>1</v>
      </c>
      <c r="I15" s="746" t="s">
        <v>79</v>
      </c>
      <c r="J15" s="746"/>
      <c r="K15" s="743" t="s">
        <v>80</v>
      </c>
      <c r="L15" s="746" t="s">
        <v>1</v>
      </c>
      <c r="M15" s="746" t="s">
        <v>81</v>
      </c>
      <c r="N15" s="745" t="s">
        <v>1</v>
      </c>
      <c r="O15" s="749" t="s">
        <v>77</v>
      </c>
    </row>
    <row r="16" spans="1:16" ht="41.25" customHeight="1" x14ac:dyDescent="0.2">
      <c r="A16" s="742"/>
      <c r="B16" s="745"/>
      <c r="C16" s="751"/>
      <c r="D16" s="745"/>
      <c r="E16" s="751"/>
      <c r="F16" s="52" t="s">
        <v>82</v>
      </c>
      <c r="G16" s="52" t="s">
        <v>83</v>
      </c>
      <c r="H16" s="745"/>
      <c r="I16" s="53" t="s">
        <v>1</v>
      </c>
      <c r="J16" s="53" t="s">
        <v>209</v>
      </c>
      <c r="K16" s="745"/>
      <c r="L16" s="751"/>
      <c r="M16" s="746"/>
      <c r="N16" s="751"/>
      <c r="O16" s="759"/>
    </row>
    <row r="17" spans="1:15" x14ac:dyDescent="0.2">
      <c r="A17" s="54">
        <v>1</v>
      </c>
      <c r="B17" s="55">
        <v>2</v>
      </c>
      <c r="C17" s="123">
        <v>3</v>
      </c>
      <c r="D17" s="56">
        <v>4</v>
      </c>
      <c r="E17" s="57">
        <v>5</v>
      </c>
      <c r="F17" s="55">
        <v>6</v>
      </c>
      <c r="G17" s="55">
        <v>7</v>
      </c>
      <c r="H17" s="56">
        <v>8</v>
      </c>
      <c r="I17" s="56">
        <v>9</v>
      </c>
      <c r="J17" s="56">
        <v>10</v>
      </c>
      <c r="K17" s="56">
        <v>11</v>
      </c>
      <c r="L17" s="55">
        <v>12</v>
      </c>
      <c r="M17" s="55">
        <v>13</v>
      </c>
      <c r="N17" s="55">
        <v>14</v>
      </c>
      <c r="O17" s="55">
        <v>15</v>
      </c>
    </row>
    <row r="18" spans="1:15" ht="27.75" customHeight="1" x14ac:dyDescent="0.2">
      <c r="A18" s="371" t="s">
        <v>84</v>
      </c>
      <c r="B18" s="58" t="s">
        <v>85</v>
      </c>
      <c r="C18" s="378">
        <f>C19+C21+C22</f>
        <v>0</v>
      </c>
      <c r="D18" s="378">
        <f>D19+D21+D22</f>
        <v>0</v>
      </c>
      <c r="E18" s="378">
        <f>F18+G18</f>
        <v>0</v>
      </c>
      <c r="F18" s="378">
        <f t="shared" ref="F18:O18" si="0">F19+F21+F22</f>
        <v>0</v>
      </c>
      <c r="G18" s="378">
        <f t="shared" si="0"/>
        <v>0</v>
      </c>
      <c r="H18" s="378">
        <f t="shared" si="0"/>
        <v>0</v>
      </c>
      <c r="I18" s="378">
        <f t="shared" si="0"/>
        <v>0</v>
      </c>
      <c r="J18" s="378">
        <f t="shared" si="0"/>
        <v>0</v>
      </c>
      <c r="K18" s="378">
        <f t="shared" si="0"/>
        <v>0</v>
      </c>
      <c r="L18" s="378">
        <f t="shared" si="0"/>
        <v>0</v>
      </c>
      <c r="M18" s="378">
        <f t="shared" si="0"/>
        <v>0</v>
      </c>
      <c r="N18" s="378">
        <f t="shared" si="0"/>
        <v>0</v>
      </c>
      <c r="O18" s="378">
        <f t="shared" si="0"/>
        <v>0</v>
      </c>
    </row>
    <row r="19" spans="1:15" ht="27" customHeight="1" x14ac:dyDescent="0.2">
      <c r="A19" s="372" t="s">
        <v>86</v>
      </c>
      <c r="B19" s="58" t="s">
        <v>87</v>
      </c>
      <c r="C19" s="379"/>
      <c r="D19" s="379"/>
      <c r="E19" s="378">
        <f>F19+G19</f>
        <v>0</v>
      </c>
      <c r="F19" s="379"/>
      <c r="G19" s="379"/>
      <c r="H19" s="379"/>
      <c r="I19" s="379"/>
      <c r="J19" s="379"/>
      <c r="K19" s="379"/>
      <c r="L19" s="379"/>
      <c r="M19" s="379"/>
      <c r="N19" s="378">
        <f>C19+E19-H19-L19</f>
        <v>0</v>
      </c>
      <c r="O19" s="379"/>
    </row>
    <row r="20" spans="1:15" ht="36" customHeight="1" x14ac:dyDescent="0.2">
      <c r="A20" s="373" t="s">
        <v>88</v>
      </c>
      <c r="B20" s="58" t="s">
        <v>89</v>
      </c>
      <c r="C20" s="379"/>
      <c r="D20" s="379"/>
      <c r="E20" s="378">
        <f t="shared" ref="E20:E29" si="1">F20+G20</f>
        <v>0</v>
      </c>
      <c r="F20" s="379"/>
      <c r="G20" s="379"/>
      <c r="H20" s="368" t="s">
        <v>5</v>
      </c>
      <c r="I20" s="379"/>
      <c r="J20" s="368" t="s">
        <v>5</v>
      </c>
      <c r="K20" s="368" t="s">
        <v>5</v>
      </c>
      <c r="L20" s="379"/>
      <c r="M20" s="379"/>
      <c r="N20" s="378">
        <f>C20+E20-L20</f>
        <v>0</v>
      </c>
      <c r="O20" s="379"/>
    </row>
    <row r="21" spans="1:15" ht="39" customHeight="1" x14ac:dyDescent="0.2">
      <c r="A21" s="372" t="s">
        <v>90</v>
      </c>
      <c r="B21" s="58" t="s">
        <v>91</v>
      </c>
      <c r="C21" s="379"/>
      <c r="D21" s="379"/>
      <c r="E21" s="378">
        <f t="shared" si="1"/>
        <v>0</v>
      </c>
      <c r="F21" s="379"/>
      <c r="G21" s="379"/>
      <c r="H21" s="379"/>
      <c r="I21" s="379"/>
      <c r="J21" s="379"/>
      <c r="K21" s="379"/>
      <c r="L21" s="379"/>
      <c r="M21" s="379"/>
      <c r="N21" s="378">
        <f t="shared" ref="N21:N30" si="2">C21+E21-H21-L21</f>
        <v>0</v>
      </c>
      <c r="O21" s="379"/>
    </row>
    <row r="22" spans="1:15" ht="25.5" x14ac:dyDescent="0.2">
      <c r="A22" s="372" t="s">
        <v>92</v>
      </c>
      <c r="B22" s="58" t="s">
        <v>93</v>
      </c>
      <c r="C22" s="379"/>
      <c r="D22" s="379"/>
      <c r="E22" s="378">
        <f t="shared" si="1"/>
        <v>0</v>
      </c>
      <c r="F22" s="379"/>
      <c r="G22" s="379"/>
      <c r="H22" s="379"/>
      <c r="I22" s="379"/>
      <c r="J22" s="379"/>
      <c r="K22" s="379"/>
      <c r="L22" s="379"/>
      <c r="M22" s="379"/>
      <c r="N22" s="378">
        <f t="shared" si="2"/>
        <v>0</v>
      </c>
      <c r="O22" s="379"/>
    </row>
    <row r="23" spans="1:15" ht="27.6" customHeight="1" x14ac:dyDescent="0.2">
      <c r="A23" s="374" t="s">
        <v>94</v>
      </c>
      <c r="B23" s="58" t="s">
        <v>95</v>
      </c>
      <c r="C23" s="378">
        <f>C24+C26+C27</f>
        <v>0</v>
      </c>
      <c r="D23" s="378">
        <f>D24+D26+D27</f>
        <v>0</v>
      </c>
      <c r="E23" s="378">
        <f t="shared" si="1"/>
        <v>0</v>
      </c>
      <c r="F23" s="378">
        <f t="shared" ref="F23:O23" si="3">F24+F26+F27</f>
        <v>0</v>
      </c>
      <c r="G23" s="378">
        <f t="shared" si="3"/>
        <v>0</v>
      </c>
      <c r="H23" s="378">
        <f t="shared" si="3"/>
        <v>0</v>
      </c>
      <c r="I23" s="378">
        <f t="shared" si="3"/>
        <v>0</v>
      </c>
      <c r="J23" s="378">
        <f t="shared" si="3"/>
        <v>0</v>
      </c>
      <c r="K23" s="378">
        <f t="shared" si="3"/>
        <v>0</v>
      </c>
      <c r="L23" s="378">
        <f t="shared" si="3"/>
        <v>0</v>
      </c>
      <c r="M23" s="378">
        <f t="shared" si="3"/>
        <v>0</v>
      </c>
      <c r="N23" s="378">
        <f t="shared" si="3"/>
        <v>0</v>
      </c>
      <c r="O23" s="378">
        <f t="shared" si="3"/>
        <v>0</v>
      </c>
    </row>
    <row r="24" spans="1:15" ht="38.25" x14ac:dyDescent="0.2">
      <c r="A24" s="372" t="s">
        <v>96</v>
      </c>
      <c r="B24" s="58" t="s">
        <v>97</v>
      </c>
      <c r="C24" s="379"/>
      <c r="D24" s="379"/>
      <c r="E24" s="378">
        <f t="shared" si="1"/>
        <v>0</v>
      </c>
      <c r="F24" s="379"/>
      <c r="G24" s="379"/>
      <c r="H24" s="379"/>
      <c r="I24" s="379"/>
      <c r="J24" s="379"/>
      <c r="K24" s="379"/>
      <c r="L24" s="379"/>
      <c r="M24" s="379"/>
      <c r="N24" s="378">
        <f t="shared" si="2"/>
        <v>0</v>
      </c>
      <c r="O24" s="379"/>
    </row>
    <row r="25" spans="1:15" ht="37.5" customHeight="1" x14ac:dyDescent="0.2">
      <c r="A25" s="373" t="s">
        <v>88</v>
      </c>
      <c r="B25" s="58" t="s">
        <v>98</v>
      </c>
      <c r="C25" s="379"/>
      <c r="D25" s="379"/>
      <c r="E25" s="378">
        <f>F25+G25</f>
        <v>0</v>
      </c>
      <c r="F25" s="379"/>
      <c r="G25" s="379"/>
      <c r="H25" s="379"/>
      <c r="I25" s="379"/>
      <c r="J25" s="379"/>
      <c r="K25" s="379"/>
      <c r="L25" s="379"/>
      <c r="M25" s="379"/>
      <c r="N25" s="378">
        <f t="shared" si="2"/>
        <v>0</v>
      </c>
      <c r="O25" s="379"/>
    </row>
    <row r="26" spans="1:15" ht="16.5" customHeight="1" x14ac:dyDescent="0.2">
      <c r="A26" s="372" t="s">
        <v>99</v>
      </c>
      <c r="B26" s="58" t="s">
        <v>100</v>
      </c>
      <c r="C26" s="379"/>
      <c r="D26" s="379"/>
      <c r="E26" s="378">
        <f t="shared" si="1"/>
        <v>0</v>
      </c>
      <c r="F26" s="379"/>
      <c r="G26" s="379"/>
      <c r="H26" s="379"/>
      <c r="I26" s="379"/>
      <c r="J26" s="379"/>
      <c r="K26" s="379"/>
      <c r="L26" s="379"/>
      <c r="M26" s="379"/>
      <c r="N26" s="378">
        <f t="shared" si="2"/>
        <v>0</v>
      </c>
      <c r="O26" s="379"/>
    </row>
    <row r="27" spans="1:15" ht="25.5" x14ac:dyDescent="0.2">
      <c r="A27" s="372" t="s">
        <v>225</v>
      </c>
      <c r="B27" s="58" t="s">
        <v>101</v>
      </c>
      <c r="C27" s="379"/>
      <c r="D27" s="379"/>
      <c r="E27" s="378">
        <f t="shared" si="1"/>
        <v>0</v>
      </c>
      <c r="F27" s="379"/>
      <c r="G27" s="379"/>
      <c r="H27" s="379"/>
      <c r="I27" s="379"/>
      <c r="J27" s="379"/>
      <c r="K27" s="379"/>
      <c r="L27" s="379"/>
      <c r="M27" s="379"/>
      <c r="N27" s="378">
        <f t="shared" si="2"/>
        <v>0</v>
      </c>
      <c r="O27" s="379"/>
    </row>
    <row r="28" spans="1:15" ht="27.75" customHeight="1" x14ac:dyDescent="0.2">
      <c r="A28" s="375" t="s">
        <v>102</v>
      </c>
      <c r="B28" s="58" t="s">
        <v>103</v>
      </c>
      <c r="C28" s="378">
        <f>C29+C30</f>
        <v>0</v>
      </c>
      <c r="D28" s="378">
        <f>D29+D30</f>
        <v>0</v>
      </c>
      <c r="E28" s="378">
        <f t="shared" si="1"/>
        <v>0</v>
      </c>
      <c r="F28" s="378">
        <f t="shared" ref="F28:O28" si="4">F29+F30</f>
        <v>0</v>
      </c>
      <c r="G28" s="378">
        <f t="shared" si="4"/>
        <v>0</v>
      </c>
      <c r="H28" s="378">
        <f t="shared" si="4"/>
        <v>0</v>
      </c>
      <c r="I28" s="378">
        <f t="shared" si="4"/>
        <v>0</v>
      </c>
      <c r="J28" s="378">
        <f t="shared" si="4"/>
        <v>0</v>
      </c>
      <c r="K28" s="378">
        <f t="shared" si="4"/>
        <v>0</v>
      </c>
      <c r="L28" s="378">
        <f t="shared" si="4"/>
        <v>0</v>
      </c>
      <c r="M28" s="378">
        <f t="shared" si="4"/>
        <v>0</v>
      </c>
      <c r="N28" s="378">
        <f t="shared" si="4"/>
        <v>0</v>
      </c>
      <c r="O28" s="378">
        <f t="shared" si="4"/>
        <v>0</v>
      </c>
    </row>
    <row r="29" spans="1:15" ht="38.25" customHeight="1" x14ac:dyDescent="0.2">
      <c r="A29" s="372" t="s">
        <v>104</v>
      </c>
      <c r="B29" s="58" t="s">
        <v>105</v>
      </c>
      <c r="C29" s="379"/>
      <c r="D29" s="379"/>
      <c r="E29" s="378">
        <f t="shared" si="1"/>
        <v>0</v>
      </c>
      <c r="F29" s="379"/>
      <c r="G29" s="379"/>
      <c r="H29" s="379"/>
      <c r="I29" s="379"/>
      <c r="J29" s="379"/>
      <c r="K29" s="379"/>
      <c r="L29" s="379"/>
      <c r="M29" s="379"/>
      <c r="N29" s="378">
        <f t="shared" si="2"/>
        <v>0</v>
      </c>
      <c r="O29" s="379"/>
    </row>
    <row r="30" spans="1:15" ht="28.5" customHeight="1" x14ac:dyDescent="0.2">
      <c r="A30" s="372" t="s">
        <v>106</v>
      </c>
      <c r="B30" s="58" t="s">
        <v>107</v>
      </c>
      <c r="C30" s="379"/>
      <c r="D30" s="379"/>
      <c r="E30" s="378">
        <f>F30+G30</f>
        <v>0</v>
      </c>
      <c r="F30" s="379"/>
      <c r="G30" s="379"/>
      <c r="H30" s="379"/>
      <c r="I30" s="379"/>
      <c r="J30" s="379"/>
      <c r="K30" s="379"/>
      <c r="L30" s="379"/>
      <c r="M30" s="379"/>
      <c r="N30" s="378">
        <f t="shared" si="2"/>
        <v>0</v>
      </c>
      <c r="O30" s="379"/>
    </row>
    <row r="31" spans="1:15" ht="19.5" customHeight="1" x14ac:dyDescent="0.2">
      <c r="A31" s="376" t="s">
        <v>150</v>
      </c>
      <c r="B31" s="377" t="s">
        <v>109</v>
      </c>
      <c r="C31" s="380">
        <f>C18+C23+C28</f>
        <v>0</v>
      </c>
      <c r="D31" s="380">
        <f t="shared" ref="D31:O31" si="5">D18+D23+D28</f>
        <v>0</v>
      </c>
      <c r="E31" s="380">
        <f t="shared" si="5"/>
        <v>0</v>
      </c>
      <c r="F31" s="380">
        <f t="shared" si="5"/>
        <v>0</v>
      </c>
      <c r="G31" s="380">
        <f t="shared" si="5"/>
        <v>0</v>
      </c>
      <c r="H31" s="380">
        <f t="shared" si="5"/>
        <v>0</v>
      </c>
      <c r="I31" s="380">
        <f t="shared" si="5"/>
        <v>0</v>
      </c>
      <c r="J31" s="380">
        <f t="shared" si="5"/>
        <v>0</v>
      </c>
      <c r="K31" s="380">
        <f t="shared" si="5"/>
        <v>0</v>
      </c>
      <c r="L31" s="380">
        <f t="shared" si="5"/>
        <v>0</v>
      </c>
      <c r="M31" s="380">
        <f t="shared" si="5"/>
        <v>0</v>
      </c>
      <c r="N31" s="380">
        <f t="shared" si="5"/>
        <v>0</v>
      </c>
      <c r="O31" s="380">
        <f t="shared" si="5"/>
        <v>0</v>
      </c>
    </row>
    <row r="32" spans="1:15" ht="9" customHeight="1" x14ac:dyDescent="0.2"/>
    <row r="33" spans="1:12" customFormat="1" ht="26.25" x14ac:dyDescent="0.25">
      <c r="A33" s="111" t="s">
        <v>206</v>
      </c>
      <c r="B33" s="752"/>
      <c r="C33" s="752"/>
      <c r="D33" s="752"/>
      <c r="F33" s="95"/>
      <c r="G33" s="89"/>
      <c r="H33" s="87"/>
      <c r="J33" s="736"/>
      <c r="K33" s="736"/>
      <c r="L33" s="736"/>
    </row>
    <row r="34" spans="1:12" customFormat="1" ht="15.75" customHeight="1" x14ac:dyDescent="0.25">
      <c r="A34" s="112"/>
      <c r="B34" s="626" t="s">
        <v>196</v>
      </c>
      <c r="C34" s="626"/>
      <c r="D34" s="626"/>
      <c r="E34" s="13"/>
      <c r="F34" s="657" t="s">
        <v>197</v>
      </c>
      <c r="G34" s="657"/>
      <c r="H34" s="657"/>
      <c r="I34" s="13"/>
      <c r="J34" s="626" t="s">
        <v>198</v>
      </c>
      <c r="K34" s="626"/>
      <c r="L34" s="626"/>
    </row>
    <row r="35" spans="1:12" customFormat="1" ht="15" x14ac:dyDescent="0.25">
      <c r="A35" s="112" t="s">
        <v>199</v>
      </c>
      <c r="B35" s="753"/>
      <c r="C35" s="753"/>
      <c r="D35" s="753"/>
      <c r="E35" s="13"/>
      <c r="F35" s="655"/>
      <c r="G35" s="655"/>
      <c r="H35" s="655"/>
      <c r="I35" s="13"/>
      <c r="J35" s="655"/>
      <c r="K35" s="655"/>
      <c r="L35" s="655"/>
    </row>
    <row r="36" spans="1:12" customFormat="1" ht="15" x14ac:dyDescent="0.25">
      <c r="A36" s="113"/>
      <c r="B36" s="626" t="s">
        <v>196</v>
      </c>
      <c r="C36" s="626"/>
      <c r="D36" s="626"/>
      <c r="E36" s="13"/>
      <c r="F36" s="657" t="s">
        <v>200</v>
      </c>
      <c r="G36" s="657"/>
      <c r="H36" s="657"/>
      <c r="I36" s="13"/>
      <c r="J36" s="626" t="s">
        <v>201</v>
      </c>
      <c r="K36" s="626"/>
      <c r="L36" s="626"/>
    </row>
    <row r="37" spans="1:12" customFormat="1" ht="15" x14ac:dyDescent="0.25">
      <c r="A37" s="112" t="s">
        <v>202</v>
      </c>
      <c r="B37" s="88"/>
      <c r="C37" s="88"/>
      <c r="D37" s="88"/>
      <c r="E37" s="91"/>
      <c r="F37" s="92"/>
      <c r="G37" s="88"/>
      <c r="H37" s="92"/>
    </row>
  </sheetData>
  <mergeCells count="48">
    <mergeCell ref="O9:P9"/>
    <mergeCell ref="N13:O14"/>
    <mergeCell ref="M10:N10"/>
    <mergeCell ref="F15:G15"/>
    <mergeCell ref="H15:H16"/>
    <mergeCell ref="M15:M16"/>
    <mergeCell ref="N15:N16"/>
    <mergeCell ref="O15:O16"/>
    <mergeCell ref="I15:J15"/>
    <mergeCell ref="K15:K16"/>
    <mergeCell ref="L15:L16"/>
    <mergeCell ref="L13:M14"/>
    <mergeCell ref="B36:D36"/>
    <mergeCell ref="F36:H36"/>
    <mergeCell ref="J36:L36"/>
    <mergeCell ref="B33:D33"/>
    <mergeCell ref="J33:L33"/>
    <mergeCell ref="B34:D34"/>
    <mergeCell ref="F34:H34"/>
    <mergeCell ref="J34:L34"/>
    <mergeCell ref="B35:D35"/>
    <mergeCell ref="F35:H35"/>
    <mergeCell ref="J35:L35"/>
    <mergeCell ref="A8:B8"/>
    <mergeCell ref="L8:N8"/>
    <mergeCell ref="A9:B9"/>
    <mergeCell ref="L9:N9"/>
    <mergeCell ref="A10:B10"/>
    <mergeCell ref="C8:K8"/>
    <mergeCell ref="C9:K9"/>
    <mergeCell ref="A13:A16"/>
    <mergeCell ref="B13:B16"/>
    <mergeCell ref="C13:D14"/>
    <mergeCell ref="E13:G14"/>
    <mergeCell ref="H13:K14"/>
    <mergeCell ref="C15:C16"/>
    <mergeCell ref="D15:D16"/>
    <mergeCell ref="E15:E16"/>
    <mergeCell ref="A7:B7"/>
    <mergeCell ref="L7:N7"/>
    <mergeCell ref="A1:O2"/>
    <mergeCell ref="A4:L4"/>
    <mergeCell ref="M4:N4"/>
    <mergeCell ref="L5:N5"/>
    <mergeCell ref="L6:N6"/>
    <mergeCell ref="C7:K7"/>
    <mergeCell ref="O6:P6"/>
    <mergeCell ref="O7:P7"/>
  </mergeCells>
  <pageMargins left="0.70866141732283472" right="0.38958333333333334" top="0.59055118110236227" bottom="0.39370078740157483" header="0.15748031496062992" footer="0"/>
  <pageSetup paperSize="9" scale="68" firstPageNumber="4" fitToHeight="0" orientation="landscape" useFirstPageNumber="1" r:id="rId1"/>
  <headerFooter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AM34"/>
  <sheetViews>
    <sheetView showGridLines="0" zoomScaleNormal="100" zoomScaleSheetLayoutView="85" zoomScalePageLayoutView="90" workbookViewId="0">
      <selection activeCell="Q9" sqref="Q9:R9"/>
    </sheetView>
  </sheetViews>
  <sheetFormatPr defaultColWidth="9.140625" defaultRowHeight="15" x14ac:dyDescent="0.25"/>
  <cols>
    <col min="1" max="1" width="30" style="60" customWidth="1"/>
    <col min="2" max="2" width="7.140625" style="60" customWidth="1"/>
    <col min="3" max="16" width="13" style="60" customWidth="1"/>
    <col min="17" max="17" width="12.85546875" style="60" customWidth="1"/>
    <col min="18" max="18" width="17" style="60" hidden="1" customWidth="1"/>
    <col min="19" max="19" width="21.140625" style="60" customWidth="1"/>
    <col min="20" max="20" width="10.5703125" style="60" customWidth="1"/>
    <col min="21" max="21" width="18.28515625" style="60" customWidth="1"/>
    <col min="22" max="22" width="15.140625" style="60" customWidth="1"/>
    <col min="23" max="23" width="12.85546875" style="60" customWidth="1"/>
    <col min="24" max="24" width="15.28515625" style="60" customWidth="1"/>
    <col min="25" max="25" width="21.5703125" style="60" customWidth="1"/>
    <col min="26" max="26" width="11.28515625" style="60" customWidth="1"/>
    <col min="27" max="27" width="17.42578125" style="60" customWidth="1"/>
    <col min="28" max="28" width="13.7109375" style="60" customWidth="1"/>
    <col min="29" max="29" width="9.140625" style="60"/>
    <col min="30" max="30" width="12.85546875" style="60" customWidth="1"/>
    <col min="31" max="31" width="13.140625" style="60" customWidth="1"/>
    <col min="32" max="32" width="10.85546875" style="60" customWidth="1"/>
    <col min="33" max="33" width="18.140625" style="60" customWidth="1"/>
    <col min="34" max="34" width="13.5703125" style="60" customWidth="1"/>
    <col min="35" max="36" width="9.140625" style="60"/>
    <col min="37" max="37" width="11.85546875" style="60" customWidth="1"/>
    <col min="38" max="38" width="10.85546875" style="60" customWidth="1"/>
    <col min="39" max="39" width="16.7109375" style="60" customWidth="1"/>
    <col min="40" max="40" width="0.5703125" style="60" customWidth="1"/>
    <col min="41" max="16384" width="9.140625" style="60"/>
  </cols>
  <sheetData>
    <row r="1" spans="1:39" ht="26.25" customHeight="1" x14ac:dyDescent="0.3">
      <c r="A1" s="760" t="s">
        <v>110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</row>
    <row r="2" spans="1:39" s="554" customFormat="1" ht="12.75" customHeight="1" thickBot="1" x14ac:dyDescent="0.3">
      <c r="A2" s="550"/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2"/>
      <c r="Q2" s="553" t="s">
        <v>27</v>
      </c>
      <c r="AE2" s="555"/>
      <c r="AL2" s="556"/>
      <c r="AM2" s="557" t="s">
        <v>8</v>
      </c>
    </row>
    <row r="3" spans="1:39" s="554" customFormat="1" ht="13.5" customHeight="1" x14ac:dyDescent="0.25">
      <c r="A3" s="550"/>
      <c r="B3" s="550"/>
      <c r="C3" s="550"/>
      <c r="D3" s="550"/>
      <c r="E3" s="550"/>
      <c r="F3" s="550"/>
      <c r="G3" s="550"/>
      <c r="H3" s="550" t="s">
        <v>662</v>
      </c>
      <c r="I3" s="550"/>
      <c r="J3" s="550"/>
      <c r="K3" s="550"/>
      <c r="L3" s="550"/>
      <c r="M3" s="550"/>
      <c r="N3" s="550"/>
      <c r="O3" s="550"/>
      <c r="P3" s="558" t="s">
        <v>9</v>
      </c>
      <c r="Q3" s="314" t="s">
        <v>649</v>
      </c>
      <c r="R3" s="559"/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L3" s="560" t="s">
        <v>9</v>
      </c>
      <c r="AM3" s="561"/>
    </row>
    <row r="4" spans="1:39" s="554" customFormat="1" ht="13.5" customHeight="1" x14ac:dyDescent="0.25">
      <c r="A4" s="550"/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761" t="s">
        <v>26</v>
      </c>
      <c r="P4" s="762"/>
      <c r="Q4" s="567"/>
      <c r="R4" s="562"/>
      <c r="T4" s="559"/>
      <c r="U4" s="559"/>
      <c r="V4" s="559"/>
      <c r="W4" s="559"/>
      <c r="X4" s="559"/>
      <c r="AD4" s="763"/>
      <c r="AE4" s="763"/>
      <c r="AL4" s="554" t="s">
        <v>11</v>
      </c>
      <c r="AM4" s="545"/>
    </row>
    <row r="5" spans="1:39" s="554" customFormat="1" ht="13.5" customHeight="1" x14ac:dyDescent="0.25">
      <c r="A5" s="550"/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8" t="s">
        <v>10</v>
      </c>
      <c r="Q5" s="729" t="s">
        <v>700</v>
      </c>
      <c r="R5" s="730"/>
      <c r="T5" s="559"/>
      <c r="U5" s="559"/>
      <c r="V5" s="559"/>
      <c r="W5" s="559"/>
      <c r="X5" s="559"/>
      <c r="AD5" s="563"/>
      <c r="AE5" s="563"/>
      <c r="AL5" s="564" t="s">
        <v>26</v>
      </c>
      <c r="AM5" s="545"/>
    </row>
    <row r="6" spans="1:39" s="554" customFormat="1" ht="13.5" customHeight="1" x14ac:dyDescent="0.25">
      <c r="A6" s="550" t="s">
        <v>23</v>
      </c>
      <c r="B6" s="699" t="s">
        <v>699</v>
      </c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550"/>
      <c r="P6" s="558" t="s">
        <v>16</v>
      </c>
      <c r="Q6" s="729" t="s">
        <v>701</v>
      </c>
      <c r="R6" s="730"/>
      <c r="S6" s="559"/>
      <c r="T6" s="559"/>
      <c r="U6" s="559"/>
      <c r="V6" s="559"/>
      <c r="W6" s="559"/>
      <c r="X6" s="559"/>
      <c r="AD6" s="764"/>
      <c r="AE6" s="764"/>
      <c r="AL6" s="560" t="s">
        <v>10</v>
      </c>
      <c r="AM6" s="545"/>
    </row>
    <row r="7" spans="1:39" s="554" customFormat="1" ht="13.5" customHeight="1" x14ac:dyDescent="0.25">
      <c r="A7" s="775" t="s">
        <v>24</v>
      </c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50"/>
      <c r="Q7" s="776">
        <v>250</v>
      </c>
      <c r="R7" s="563"/>
      <c r="S7" s="563"/>
      <c r="T7" s="778"/>
      <c r="U7" s="778"/>
      <c r="V7" s="565"/>
      <c r="W7" s="565"/>
      <c r="X7" s="565"/>
      <c r="AD7" s="779"/>
      <c r="AE7" s="779"/>
      <c r="AL7" s="765">
        <v>0</v>
      </c>
      <c r="AM7" s="766"/>
    </row>
    <row r="8" spans="1:39" s="554" customFormat="1" ht="13.5" customHeight="1" x14ac:dyDescent="0.25">
      <c r="A8" s="775"/>
      <c r="B8" s="780" t="s">
        <v>646</v>
      </c>
      <c r="C8" s="780"/>
      <c r="D8" s="780"/>
      <c r="E8" s="780"/>
      <c r="F8" s="780"/>
      <c r="G8" s="780"/>
      <c r="H8" s="780"/>
      <c r="I8" s="780"/>
      <c r="J8" s="780"/>
      <c r="K8" s="780"/>
      <c r="L8" s="780"/>
      <c r="M8" s="780"/>
      <c r="N8" s="780"/>
      <c r="O8" s="761" t="s">
        <v>151</v>
      </c>
      <c r="P8" s="762"/>
      <c r="Q8" s="777"/>
      <c r="R8" s="563"/>
      <c r="S8" s="563"/>
      <c r="T8" s="778"/>
      <c r="U8" s="778"/>
      <c r="V8" s="565"/>
      <c r="W8" s="565"/>
      <c r="X8" s="565"/>
      <c r="AD8" s="563"/>
      <c r="AE8" s="563"/>
      <c r="AL8" s="765"/>
      <c r="AM8" s="767"/>
    </row>
    <row r="9" spans="1:39" s="554" customFormat="1" ht="13.5" customHeight="1" x14ac:dyDescent="0.25">
      <c r="A9" s="566" t="s">
        <v>25</v>
      </c>
      <c r="B9" s="781" t="s">
        <v>647</v>
      </c>
      <c r="C9" s="781"/>
      <c r="D9" s="781"/>
      <c r="E9" s="781"/>
      <c r="F9" s="781"/>
      <c r="G9" s="781"/>
      <c r="H9" s="781"/>
      <c r="I9" s="781"/>
      <c r="J9" s="781"/>
      <c r="K9" s="781"/>
      <c r="L9" s="781"/>
      <c r="M9" s="781"/>
      <c r="N9" s="781"/>
      <c r="O9" s="550"/>
      <c r="P9" s="558" t="s">
        <v>11</v>
      </c>
      <c r="Q9" s="695" t="s">
        <v>675</v>
      </c>
      <c r="R9" s="696"/>
      <c r="S9" s="559"/>
      <c r="T9" s="559"/>
      <c r="U9" s="559"/>
      <c r="V9" s="559"/>
      <c r="W9" s="559"/>
      <c r="X9" s="559"/>
      <c r="AD9" s="563"/>
      <c r="AE9" s="563"/>
      <c r="AL9" s="546"/>
      <c r="AM9" s="547"/>
    </row>
    <row r="10" spans="1:39" s="554" customFormat="1" ht="13.5" customHeight="1" thickBot="1" x14ac:dyDescent="0.3">
      <c r="A10" s="550" t="s">
        <v>12</v>
      </c>
      <c r="B10" s="550"/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48"/>
      <c r="Q10" s="568"/>
      <c r="R10" s="559"/>
      <c r="S10" s="559"/>
      <c r="T10" s="560"/>
      <c r="U10" s="560"/>
      <c r="V10" s="560"/>
      <c r="W10" s="560"/>
      <c r="X10" s="560"/>
      <c r="AD10" s="563"/>
      <c r="AE10" s="563"/>
      <c r="AL10" s="546"/>
      <c r="AM10" s="549"/>
    </row>
    <row r="11" spans="1:39" s="554" customFormat="1" ht="6" customHeight="1" x14ac:dyDescent="0.25">
      <c r="A11" s="550"/>
      <c r="B11" s="550"/>
      <c r="C11" s="550"/>
      <c r="D11" s="550"/>
      <c r="E11" s="550"/>
      <c r="F11" s="550"/>
      <c r="G11" s="550"/>
      <c r="H11" s="550"/>
      <c r="I11" s="550"/>
      <c r="J11" s="550"/>
      <c r="K11" s="550"/>
      <c r="L11" s="550"/>
      <c r="M11" s="550"/>
      <c r="N11" s="550"/>
      <c r="O11" s="550"/>
      <c r="P11" s="550"/>
      <c r="Q11" s="550"/>
      <c r="R11" s="559"/>
      <c r="S11" s="559"/>
      <c r="T11" s="560"/>
      <c r="U11" s="560"/>
      <c r="V11" s="560"/>
      <c r="W11" s="560"/>
      <c r="X11" s="560"/>
      <c r="AD11" s="563"/>
      <c r="AE11" s="563"/>
      <c r="AL11" s="551"/>
      <c r="AM11" s="551"/>
    </row>
    <row r="12" spans="1:39" ht="22.5" customHeight="1" x14ac:dyDescent="0.25">
      <c r="A12" s="768" t="s">
        <v>111</v>
      </c>
      <c r="B12" s="768"/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61"/>
      <c r="S12" s="61"/>
      <c r="T12" s="62"/>
      <c r="U12" s="62"/>
      <c r="V12" s="62"/>
      <c r="W12" s="62"/>
      <c r="X12" s="62"/>
      <c r="AD12" s="63"/>
      <c r="AE12" s="63"/>
      <c r="AL12" s="64"/>
      <c r="AM12" s="64"/>
    </row>
    <row r="13" spans="1:39" ht="29.25" customHeight="1" x14ac:dyDescent="0.25">
      <c r="A13" s="769" t="s">
        <v>112</v>
      </c>
      <c r="B13" s="623" t="s">
        <v>2</v>
      </c>
      <c r="C13" s="770" t="s">
        <v>113</v>
      </c>
      <c r="D13" s="771"/>
      <c r="E13" s="771"/>
      <c r="F13" s="772"/>
      <c r="G13" s="773" t="s">
        <v>226</v>
      </c>
      <c r="H13" s="774"/>
      <c r="I13" s="774"/>
      <c r="J13" s="774"/>
      <c r="K13" s="774"/>
      <c r="L13" s="770" t="s">
        <v>174</v>
      </c>
      <c r="M13" s="772"/>
      <c r="N13" s="770" t="s">
        <v>114</v>
      </c>
      <c r="O13" s="771"/>
      <c r="P13" s="771"/>
      <c r="Q13" s="771"/>
    </row>
    <row r="14" spans="1:39" ht="26.25" customHeight="1" x14ac:dyDescent="0.25">
      <c r="A14" s="769"/>
      <c r="B14" s="624"/>
      <c r="C14" s="773" t="s">
        <v>115</v>
      </c>
      <c r="D14" s="769"/>
      <c r="E14" s="773" t="s">
        <v>78</v>
      </c>
      <c r="F14" s="769"/>
      <c r="G14" s="623" t="s">
        <v>168</v>
      </c>
      <c r="H14" s="773" t="s">
        <v>78</v>
      </c>
      <c r="I14" s="774"/>
      <c r="J14" s="774"/>
      <c r="K14" s="774"/>
      <c r="L14" s="773" t="s">
        <v>78</v>
      </c>
      <c r="M14" s="769"/>
      <c r="N14" s="773" t="s">
        <v>115</v>
      </c>
      <c r="O14" s="769"/>
      <c r="P14" s="773" t="s">
        <v>78</v>
      </c>
      <c r="Q14" s="774"/>
    </row>
    <row r="15" spans="1:39" ht="29.25" customHeight="1" x14ac:dyDescent="0.25">
      <c r="A15" s="769"/>
      <c r="B15" s="624"/>
      <c r="C15" s="623" t="s">
        <v>1</v>
      </c>
      <c r="D15" s="623" t="s">
        <v>116</v>
      </c>
      <c r="E15" s="623" t="s">
        <v>117</v>
      </c>
      <c r="F15" s="623" t="s">
        <v>118</v>
      </c>
      <c r="G15" s="624"/>
      <c r="H15" s="773" t="s">
        <v>119</v>
      </c>
      <c r="I15" s="769"/>
      <c r="J15" s="623" t="s">
        <v>170</v>
      </c>
      <c r="K15" s="770" t="s">
        <v>120</v>
      </c>
      <c r="L15" s="623" t="s">
        <v>175</v>
      </c>
      <c r="M15" s="623" t="s">
        <v>176</v>
      </c>
      <c r="N15" s="623" t="s">
        <v>121</v>
      </c>
      <c r="O15" s="623" t="s">
        <v>116</v>
      </c>
      <c r="P15" s="623" t="s">
        <v>117</v>
      </c>
      <c r="Q15" s="770" t="s">
        <v>118</v>
      </c>
    </row>
    <row r="16" spans="1:39" ht="65.25" customHeight="1" x14ac:dyDescent="0.25">
      <c r="A16" s="769"/>
      <c r="B16" s="622"/>
      <c r="C16" s="622"/>
      <c r="D16" s="622"/>
      <c r="E16" s="622"/>
      <c r="F16" s="622"/>
      <c r="G16" s="622"/>
      <c r="H16" s="65" t="s">
        <v>1</v>
      </c>
      <c r="I16" s="65" t="s">
        <v>116</v>
      </c>
      <c r="J16" s="622"/>
      <c r="K16" s="784"/>
      <c r="L16" s="624"/>
      <c r="M16" s="624"/>
      <c r="N16" s="622"/>
      <c r="O16" s="622"/>
      <c r="P16" s="622"/>
      <c r="Q16" s="784"/>
    </row>
    <row r="17" spans="1:17" s="68" customFormat="1" ht="14.25" customHeight="1" x14ac:dyDescent="0.2">
      <c r="A17" s="66">
        <v>1</v>
      </c>
      <c r="B17" s="67">
        <v>2</v>
      </c>
      <c r="C17" s="67">
        <v>3</v>
      </c>
      <c r="D17" s="67">
        <v>4</v>
      </c>
      <c r="E17" s="67">
        <v>5</v>
      </c>
      <c r="F17" s="67">
        <v>6</v>
      </c>
      <c r="G17" s="67">
        <v>7</v>
      </c>
      <c r="H17" s="67">
        <v>8</v>
      </c>
      <c r="I17" s="67">
        <v>9</v>
      </c>
      <c r="J17" s="67">
        <v>10</v>
      </c>
      <c r="K17" s="67">
        <v>11</v>
      </c>
      <c r="L17" s="67">
        <v>12</v>
      </c>
      <c r="M17" s="67">
        <v>13</v>
      </c>
      <c r="N17" s="67">
        <v>14</v>
      </c>
      <c r="O17" s="67">
        <v>15</v>
      </c>
      <c r="P17" s="471">
        <v>16</v>
      </c>
      <c r="Q17" s="471">
        <v>17</v>
      </c>
    </row>
    <row r="18" spans="1:17" ht="15.95" customHeight="1" x14ac:dyDescent="0.25">
      <c r="A18" s="69" t="s">
        <v>177</v>
      </c>
      <c r="B18" s="570">
        <v>1000</v>
      </c>
      <c r="C18" s="572">
        <f>SUM(E18:F18)</f>
        <v>39.479999999999997</v>
      </c>
      <c r="D18" s="573">
        <v>39.479999999999997</v>
      </c>
      <c r="E18" s="573">
        <v>36.68</v>
      </c>
      <c r="F18" s="573">
        <v>2.8</v>
      </c>
      <c r="G18" s="574">
        <f>H18+K18</f>
        <v>34.17</v>
      </c>
      <c r="H18" s="573">
        <v>34.17</v>
      </c>
      <c r="I18" s="573">
        <v>34.17</v>
      </c>
      <c r="J18" s="573">
        <v>9</v>
      </c>
      <c r="K18" s="573"/>
      <c r="L18" s="573"/>
      <c r="M18" s="573"/>
      <c r="N18" s="572">
        <f>SUM(P18:Q18)</f>
        <v>39.22</v>
      </c>
      <c r="O18" s="573">
        <v>39.22</v>
      </c>
      <c r="P18" s="573">
        <v>37.22</v>
      </c>
      <c r="Q18" s="573">
        <v>2</v>
      </c>
    </row>
    <row r="19" spans="1:17" ht="15.95" customHeight="1" x14ac:dyDescent="0.25">
      <c r="A19" s="576" t="s">
        <v>207</v>
      </c>
      <c r="B19" s="570">
        <v>1100</v>
      </c>
      <c r="C19" s="572">
        <f t="shared" ref="C19:C23" si="0">SUM(E19:F19)</f>
        <v>0</v>
      </c>
      <c r="D19" s="573"/>
      <c r="E19" s="573"/>
      <c r="F19" s="573"/>
      <c r="G19" s="574">
        <f t="shared" ref="G19:G23" si="1">H19+K19</f>
        <v>0</v>
      </c>
      <c r="H19" s="573"/>
      <c r="I19" s="573"/>
      <c r="J19" s="573"/>
      <c r="K19" s="573"/>
      <c r="L19" s="573"/>
      <c r="M19" s="573"/>
      <c r="N19" s="572">
        <f t="shared" ref="N19:N23" si="2">SUM(P19:Q19)</f>
        <v>0</v>
      </c>
      <c r="O19" s="573"/>
      <c r="P19" s="573"/>
      <c r="Q19" s="573"/>
    </row>
    <row r="20" spans="1:17" s="71" customFormat="1" ht="15.95" customHeight="1" x14ac:dyDescent="0.25">
      <c r="A20" s="69" t="s">
        <v>178</v>
      </c>
      <c r="B20" s="570">
        <v>2000</v>
      </c>
      <c r="C20" s="572">
        <f t="shared" si="0"/>
        <v>37.200000000000003</v>
      </c>
      <c r="D20" s="573">
        <v>37.200000000000003</v>
      </c>
      <c r="E20" s="573">
        <v>34.700000000000003</v>
      </c>
      <c r="F20" s="573">
        <v>2.5</v>
      </c>
      <c r="G20" s="574">
        <f t="shared" si="1"/>
        <v>28</v>
      </c>
      <c r="H20" s="573">
        <v>28</v>
      </c>
      <c r="I20" s="573">
        <v>28</v>
      </c>
      <c r="J20" s="573">
        <v>5</v>
      </c>
      <c r="K20" s="573"/>
      <c r="L20" s="573"/>
      <c r="M20" s="573"/>
      <c r="N20" s="572">
        <f t="shared" si="2"/>
        <v>37.200000000000003</v>
      </c>
      <c r="O20" s="573">
        <v>37.200000000000003</v>
      </c>
      <c r="P20" s="573">
        <v>33.200000000000003</v>
      </c>
      <c r="Q20" s="573">
        <v>4</v>
      </c>
    </row>
    <row r="21" spans="1:17" ht="15.95" customHeight="1" x14ac:dyDescent="0.25">
      <c r="A21" s="576" t="s">
        <v>207</v>
      </c>
      <c r="B21" s="570">
        <v>2100</v>
      </c>
      <c r="C21" s="572">
        <f t="shared" si="0"/>
        <v>0</v>
      </c>
      <c r="D21" s="573"/>
      <c r="E21" s="573"/>
      <c r="F21" s="573"/>
      <c r="G21" s="574">
        <f t="shared" si="1"/>
        <v>0</v>
      </c>
      <c r="H21" s="573"/>
      <c r="I21" s="573"/>
      <c r="J21" s="573"/>
      <c r="K21" s="573"/>
      <c r="L21" s="573"/>
      <c r="M21" s="573"/>
      <c r="N21" s="572">
        <f t="shared" si="2"/>
        <v>0</v>
      </c>
      <c r="O21" s="573"/>
      <c r="P21" s="573"/>
      <c r="Q21" s="573"/>
    </row>
    <row r="22" spans="1:17" s="71" customFormat="1" ht="32.25" customHeight="1" x14ac:dyDescent="0.25">
      <c r="A22" s="69" t="s">
        <v>179</v>
      </c>
      <c r="B22" s="570">
        <v>3000</v>
      </c>
      <c r="C22" s="572">
        <f t="shared" si="0"/>
        <v>2</v>
      </c>
      <c r="D22" s="573">
        <v>2</v>
      </c>
      <c r="E22" s="573">
        <v>2</v>
      </c>
      <c r="F22" s="573">
        <v>0</v>
      </c>
      <c r="G22" s="574">
        <f t="shared" si="1"/>
        <v>2</v>
      </c>
      <c r="H22" s="573">
        <v>2</v>
      </c>
      <c r="I22" s="573">
        <v>2</v>
      </c>
      <c r="J22" s="573">
        <v>1</v>
      </c>
      <c r="K22" s="573"/>
      <c r="L22" s="573"/>
      <c r="M22" s="573"/>
      <c r="N22" s="572">
        <f t="shared" si="2"/>
        <v>2</v>
      </c>
      <c r="O22" s="573">
        <v>2</v>
      </c>
      <c r="P22" s="573">
        <v>2</v>
      </c>
      <c r="Q22" s="573">
        <v>0</v>
      </c>
    </row>
    <row r="23" spans="1:17" s="71" customFormat="1" ht="15.95" customHeight="1" x14ac:dyDescent="0.25">
      <c r="A23" s="576" t="s">
        <v>207</v>
      </c>
      <c r="B23" s="570">
        <v>3100</v>
      </c>
      <c r="C23" s="572">
        <f t="shared" si="0"/>
        <v>0</v>
      </c>
      <c r="D23" s="573"/>
      <c r="E23" s="573"/>
      <c r="F23" s="573"/>
      <c r="G23" s="574">
        <f t="shared" si="1"/>
        <v>0</v>
      </c>
      <c r="H23" s="573"/>
      <c r="I23" s="573"/>
      <c r="J23" s="573"/>
      <c r="K23" s="573"/>
      <c r="L23" s="573"/>
      <c r="M23" s="573"/>
      <c r="N23" s="572">
        <f t="shared" si="2"/>
        <v>0</v>
      </c>
      <c r="O23" s="573"/>
      <c r="P23" s="573"/>
      <c r="Q23" s="573"/>
    </row>
    <row r="24" spans="1:17" ht="15.95" customHeight="1" x14ac:dyDescent="0.25">
      <c r="A24" s="569" t="s">
        <v>150</v>
      </c>
      <c r="B24" s="571">
        <v>9000</v>
      </c>
      <c r="C24" s="575">
        <f>C18+C20+C22</f>
        <v>78.680000000000007</v>
      </c>
      <c r="D24" s="575">
        <f t="shared" ref="D24:Q24" si="3">D18+D20+D22</f>
        <v>78.680000000000007</v>
      </c>
      <c r="E24" s="575">
        <f t="shared" si="3"/>
        <v>73.38</v>
      </c>
      <c r="F24" s="575">
        <f t="shared" si="3"/>
        <v>5.3</v>
      </c>
      <c r="G24" s="575">
        <f t="shared" si="3"/>
        <v>64.17</v>
      </c>
      <c r="H24" s="575">
        <f t="shared" si="3"/>
        <v>64.17</v>
      </c>
      <c r="I24" s="575">
        <f t="shared" si="3"/>
        <v>64.17</v>
      </c>
      <c r="J24" s="575">
        <f t="shared" si="3"/>
        <v>15</v>
      </c>
      <c r="K24" s="575">
        <f t="shared" si="3"/>
        <v>0</v>
      </c>
      <c r="L24" s="575">
        <f t="shared" si="3"/>
        <v>0</v>
      </c>
      <c r="M24" s="575">
        <f t="shared" si="3"/>
        <v>0</v>
      </c>
      <c r="N24" s="575">
        <f t="shared" si="3"/>
        <v>78.42</v>
      </c>
      <c r="O24" s="575">
        <f t="shared" si="3"/>
        <v>78.42</v>
      </c>
      <c r="P24" s="575">
        <f t="shared" si="3"/>
        <v>72.42</v>
      </c>
      <c r="Q24" s="575">
        <f t="shared" si="3"/>
        <v>6</v>
      </c>
    </row>
    <row r="25" spans="1:17" ht="15.75" x14ac:dyDescent="0.25">
      <c r="A25" s="72"/>
      <c r="B25" s="72"/>
      <c r="C25" s="72"/>
      <c r="D25" s="72"/>
      <c r="E25" s="72"/>
      <c r="F25" s="72"/>
    </row>
    <row r="26" spans="1:17" x14ac:dyDescent="0.25">
      <c r="A26" s="785" t="s">
        <v>169</v>
      </c>
      <c r="B26" s="785"/>
      <c r="C26" s="785"/>
      <c r="D26" s="785"/>
      <c r="E26" s="785"/>
      <c r="F26" s="785"/>
      <c r="G26" s="785"/>
      <c r="H26" s="785"/>
      <c r="I26" s="785"/>
      <c r="J26" s="785"/>
      <c r="K26" s="785"/>
      <c r="L26" s="785"/>
      <c r="M26" s="785"/>
      <c r="N26" s="785"/>
      <c r="O26" s="785"/>
      <c r="P26" s="785"/>
      <c r="Q26" s="785"/>
    </row>
    <row r="27" spans="1:17" x14ac:dyDescent="0.25">
      <c r="A27" s="785" t="s">
        <v>171</v>
      </c>
      <c r="B27" s="785"/>
      <c r="C27" s="785"/>
      <c r="D27" s="785"/>
      <c r="E27" s="785"/>
      <c r="F27" s="785"/>
      <c r="G27" s="785"/>
      <c r="H27" s="785"/>
      <c r="I27" s="785"/>
      <c r="J27" s="785"/>
      <c r="K27" s="785"/>
      <c r="L27" s="785"/>
      <c r="M27" s="785"/>
      <c r="N27" s="785"/>
      <c r="O27" s="785"/>
      <c r="P27" s="785"/>
      <c r="Q27" s="785"/>
    </row>
    <row r="28" spans="1:17" ht="27" customHeight="1" x14ac:dyDescent="0.25">
      <c r="A28" s="783" t="s">
        <v>210</v>
      </c>
      <c r="B28" s="783"/>
      <c r="C28" s="783"/>
      <c r="D28" s="783"/>
      <c r="E28" s="783"/>
      <c r="F28" s="783"/>
      <c r="G28" s="783"/>
      <c r="H28" s="783"/>
      <c r="I28" s="783"/>
      <c r="J28" s="783"/>
      <c r="K28" s="783"/>
      <c r="L28" s="783"/>
      <c r="M28" s="783"/>
      <c r="N28" s="783"/>
      <c r="O28" s="783"/>
      <c r="P28" s="783"/>
      <c r="Q28" s="783"/>
    </row>
    <row r="29" spans="1:17" x14ac:dyDescent="0.25">
      <c r="A29" s="783" t="s">
        <v>211</v>
      </c>
      <c r="B29" s="783"/>
      <c r="C29" s="783"/>
      <c r="D29" s="783"/>
      <c r="E29" s="783"/>
      <c r="F29" s="783"/>
      <c r="G29" s="783"/>
      <c r="H29" s="783"/>
      <c r="I29" s="783"/>
      <c r="J29" s="783"/>
      <c r="K29" s="783"/>
      <c r="L29" s="783"/>
      <c r="M29" s="783"/>
      <c r="N29" s="783"/>
      <c r="O29" s="783"/>
      <c r="P29" s="783"/>
      <c r="Q29" s="783"/>
    </row>
    <row r="30" spans="1:17" x14ac:dyDescent="0.25">
      <c r="A30" s="785" t="s">
        <v>212</v>
      </c>
      <c r="B30" s="785"/>
      <c r="C30" s="785"/>
      <c r="D30" s="785"/>
      <c r="E30" s="785"/>
      <c r="F30" s="785"/>
      <c r="G30" s="785"/>
      <c r="H30" s="785"/>
      <c r="I30" s="785"/>
      <c r="J30" s="785"/>
      <c r="K30" s="785"/>
      <c r="L30" s="785"/>
      <c r="M30" s="785"/>
      <c r="N30" s="785"/>
      <c r="O30" s="785"/>
      <c r="P30" s="785"/>
      <c r="Q30" s="785"/>
    </row>
    <row r="31" spans="1:17" x14ac:dyDescent="0.25">
      <c r="A31" s="782" t="s">
        <v>172</v>
      </c>
      <c r="B31" s="782"/>
      <c r="C31" s="782"/>
      <c r="D31" s="782"/>
      <c r="E31" s="782"/>
      <c r="F31" s="782"/>
      <c r="G31" s="782"/>
      <c r="H31" s="782"/>
      <c r="I31" s="782"/>
      <c r="J31" s="782"/>
      <c r="K31" s="782"/>
      <c r="L31" s="782"/>
      <c r="M31" s="782"/>
      <c r="N31" s="782"/>
      <c r="O31" s="782"/>
      <c r="P31" s="782"/>
      <c r="Q31" s="782"/>
    </row>
    <row r="32" spans="1:17" x14ac:dyDescent="0.25">
      <c r="A32" s="782" t="s">
        <v>173</v>
      </c>
      <c r="B32" s="782"/>
      <c r="C32" s="782"/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</row>
    <row r="33" spans="1:17" x14ac:dyDescent="0.25">
      <c r="A33" s="783" t="s">
        <v>180</v>
      </c>
      <c r="B33" s="782"/>
      <c r="C33" s="782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</row>
    <row r="34" spans="1:17" x14ac:dyDescent="0.25">
      <c r="A34" s="783" t="s">
        <v>181</v>
      </c>
      <c r="B34" s="782"/>
      <c r="C34" s="782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</row>
  </sheetData>
  <mergeCells count="54">
    <mergeCell ref="Q9:R9"/>
    <mergeCell ref="A30:Q30"/>
    <mergeCell ref="A31:Q31"/>
    <mergeCell ref="P14:Q14"/>
    <mergeCell ref="L15:L16"/>
    <mergeCell ref="M15:M16"/>
    <mergeCell ref="C14:D14"/>
    <mergeCell ref="E14:F14"/>
    <mergeCell ref="G14:G16"/>
    <mergeCell ref="H14:K14"/>
    <mergeCell ref="L14:M14"/>
    <mergeCell ref="N14:O14"/>
    <mergeCell ref="N15:N16"/>
    <mergeCell ref="O15:O16"/>
    <mergeCell ref="A32:Q32"/>
    <mergeCell ref="A33:Q33"/>
    <mergeCell ref="A34:Q34"/>
    <mergeCell ref="P15:P16"/>
    <mergeCell ref="Q15:Q16"/>
    <mergeCell ref="A26:Q26"/>
    <mergeCell ref="A27:Q27"/>
    <mergeCell ref="A28:Q28"/>
    <mergeCell ref="A29:Q29"/>
    <mergeCell ref="C15:C16"/>
    <mergeCell ref="D15:D16"/>
    <mergeCell ref="E15:E16"/>
    <mergeCell ref="F15:F16"/>
    <mergeCell ref="H15:I15"/>
    <mergeCell ref="J15:J16"/>
    <mergeCell ref="K15:K16"/>
    <mergeCell ref="AM7:AM8"/>
    <mergeCell ref="O8:P8"/>
    <mergeCell ref="A12:Q12"/>
    <mergeCell ref="A13:A16"/>
    <mergeCell ref="B13:B16"/>
    <mergeCell ref="C13:F13"/>
    <mergeCell ref="G13:K13"/>
    <mergeCell ref="L13:M13"/>
    <mergeCell ref="N13:Q13"/>
    <mergeCell ref="A7:A8"/>
    <mergeCell ref="Q7:Q8"/>
    <mergeCell ref="T7:T8"/>
    <mergeCell ref="U7:U8"/>
    <mergeCell ref="AD7:AE7"/>
    <mergeCell ref="B8:N8"/>
    <mergeCell ref="B9:N9"/>
    <mergeCell ref="A1:Q1"/>
    <mergeCell ref="O4:P4"/>
    <mergeCell ref="AD4:AE4"/>
    <mergeCell ref="AD6:AE6"/>
    <mergeCell ref="AL7:AL8"/>
    <mergeCell ref="B6:N6"/>
    <mergeCell ref="Q5:R5"/>
    <mergeCell ref="Q6:R6"/>
  </mergeCells>
  <pageMargins left="6.3888888888888884E-2" right="0.39370078740157483" top="5.7500000000000002E-2" bottom="0.39370078740157483" header="0.15748031496062992" footer="0"/>
  <pageSetup paperSize="9" scale="61" firstPageNumber="5" fitToHeight="0" orientation="landscape" useFirstPageNumber="1" r:id="rId1"/>
  <headerFooter>
    <oddHeader>&amp;C&amp;"Times New Roman,обычный"&amp;P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P23"/>
  <sheetViews>
    <sheetView showGridLines="0" topLeftCell="D1" zoomScaleNormal="100" zoomScaleSheetLayoutView="100" workbookViewId="0">
      <selection activeCell="L16" sqref="L16"/>
    </sheetView>
  </sheetViews>
  <sheetFormatPr defaultColWidth="9.140625" defaultRowHeight="15" x14ac:dyDescent="0.25"/>
  <cols>
    <col min="1" max="1" width="30" style="73" customWidth="1"/>
    <col min="2" max="2" width="6.140625" style="73" customWidth="1"/>
    <col min="3" max="6" width="13" style="73" customWidth="1"/>
    <col min="7" max="8" width="15.85546875" style="73" customWidth="1"/>
    <col min="9" max="10" width="13" style="73" customWidth="1"/>
    <col min="11" max="11" width="14.28515625" style="73" customWidth="1"/>
    <col min="12" max="14" width="13" style="73" customWidth="1"/>
    <col min="15" max="15" width="7.5703125" style="73" customWidth="1"/>
    <col min="16" max="16" width="13" style="73" customWidth="1"/>
    <col min="17" max="16384" width="9.140625" style="60"/>
  </cols>
  <sheetData>
    <row r="1" spans="1:16" ht="27" customHeight="1" x14ac:dyDescent="0.25">
      <c r="A1" s="768" t="s">
        <v>122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</row>
    <row r="2" spans="1:16" ht="40.5" customHeight="1" x14ac:dyDescent="0.25">
      <c r="A2" s="769" t="s">
        <v>123</v>
      </c>
      <c r="B2" s="623" t="s">
        <v>2</v>
      </c>
      <c r="C2" s="773" t="s">
        <v>124</v>
      </c>
      <c r="D2" s="774"/>
      <c r="E2" s="774"/>
      <c r="F2" s="774"/>
      <c r="G2" s="774"/>
      <c r="H2" s="769"/>
      <c r="I2" s="770" t="s">
        <v>213</v>
      </c>
      <c r="J2" s="772"/>
      <c r="K2" s="773" t="s">
        <v>182</v>
      </c>
      <c r="L2" s="774"/>
      <c r="M2" s="774"/>
      <c r="N2" s="774"/>
      <c r="O2" s="774"/>
      <c r="P2" s="774"/>
    </row>
    <row r="3" spans="1:16" ht="15" customHeight="1" x14ac:dyDescent="0.25">
      <c r="A3" s="769"/>
      <c r="B3" s="624"/>
      <c r="C3" s="623" t="s">
        <v>1</v>
      </c>
      <c r="D3" s="786" t="s">
        <v>78</v>
      </c>
      <c r="E3" s="787"/>
      <c r="F3" s="787"/>
      <c r="G3" s="787"/>
      <c r="H3" s="788"/>
      <c r="I3" s="786" t="s">
        <v>78</v>
      </c>
      <c r="J3" s="788"/>
      <c r="K3" s="621" t="s">
        <v>125</v>
      </c>
      <c r="L3" s="621"/>
      <c r="M3" s="621"/>
      <c r="N3" s="621"/>
      <c r="O3" s="621"/>
      <c r="P3" s="773"/>
    </row>
    <row r="4" spans="1:16" ht="15" customHeight="1" x14ac:dyDescent="0.25">
      <c r="A4" s="769"/>
      <c r="B4" s="624"/>
      <c r="C4" s="624"/>
      <c r="D4" s="770" t="s">
        <v>119</v>
      </c>
      <c r="E4" s="771"/>
      <c r="F4" s="772"/>
      <c r="G4" s="623" t="s">
        <v>126</v>
      </c>
      <c r="H4" s="623" t="s">
        <v>127</v>
      </c>
      <c r="I4" s="623" t="s">
        <v>128</v>
      </c>
      <c r="J4" s="623" t="s">
        <v>129</v>
      </c>
      <c r="K4" s="773" t="s">
        <v>119</v>
      </c>
      <c r="L4" s="774"/>
      <c r="M4" s="774"/>
      <c r="N4" s="774"/>
      <c r="O4" s="774"/>
      <c r="P4" s="774"/>
    </row>
    <row r="5" spans="1:16" ht="30" customHeight="1" x14ac:dyDescent="0.25">
      <c r="A5" s="769"/>
      <c r="B5" s="624"/>
      <c r="C5" s="624"/>
      <c r="D5" s="621" t="s">
        <v>1</v>
      </c>
      <c r="E5" s="621" t="s">
        <v>130</v>
      </c>
      <c r="F5" s="621"/>
      <c r="G5" s="624"/>
      <c r="H5" s="624"/>
      <c r="I5" s="624"/>
      <c r="J5" s="624"/>
      <c r="K5" s="623" t="s">
        <v>131</v>
      </c>
      <c r="L5" s="623" t="s">
        <v>132</v>
      </c>
      <c r="M5" s="621" t="s">
        <v>155</v>
      </c>
      <c r="N5" s="621"/>
      <c r="O5" s="621" t="s">
        <v>184</v>
      </c>
      <c r="P5" s="773" t="s">
        <v>185</v>
      </c>
    </row>
    <row r="6" spans="1:16" ht="17.25" customHeight="1" x14ac:dyDescent="0.25">
      <c r="A6" s="769"/>
      <c r="B6" s="624"/>
      <c r="C6" s="624"/>
      <c r="D6" s="621"/>
      <c r="E6" s="623" t="s">
        <v>133</v>
      </c>
      <c r="F6" s="623" t="s">
        <v>134</v>
      </c>
      <c r="G6" s="624"/>
      <c r="H6" s="624"/>
      <c r="I6" s="624"/>
      <c r="J6" s="624"/>
      <c r="K6" s="624"/>
      <c r="L6" s="624"/>
      <c r="M6" s="773" t="s">
        <v>78</v>
      </c>
      <c r="N6" s="769"/>
      <c r="O6" s="621"/>
      <c r="P6" s="773"/>
    </row>
    <row r="7" spans="1:16" ht="74.25" customHeight="1" x14ac:dyDescent="0.25">
      <c r="A7" s="769"/>
      <c r="B7" s="622"/>
      <c r="C7" s="622"/>
      <c r="D7" s="621"/>
      <c r="E7" s="622"/>
      <c r="F7" s="622"/>
      <c r="G7" s="622"/>
      <c r="H7" s="622"/>
      <c r="I7" s="622"/>
      <c r="J7" s="622"/>
      <c r="K7" s="622"/>
      <c r="L7" s="622"/>
      <c r="M7" s="70" t="s">
        <v>135</v>
      </c>
      <c r="N7" s="70" t="s">
        <v>136</v>
      </c>
      <c r="O7" s="621"/>
      <c r="P7" s="773"/>
    </row>
    <row r="8" spans="1:16" s="68" customFormat="1" ht="13.5" customHeight="1" x14ac:dyDescent="0.2">
      <c r="A8" s="66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471">
        <v>16</v>
      </c>
    </row>
    <row r="9" spans="1:16" ht="15.95" customHeight="1" x14ac:dyDescent="0.25">
      <c r="A9" s="69" t="s">
        <v>186</v>
      </c>
      <c r="B9" s="577">
        <v>1000</v>
      </c>
      <c r="C9" s="579">
        <f>D9+G9+H9</f>
        <v>14877228.969999999</v>
      </c>
      <c r="D9" s="579">
        <f>SUM(E9:F9)</f>
        <v>14724151.779999999</v>
      </c>
      <c r="E9" s="580">
        <v>14724151.779999999</v>
      </c>
      <c r="F9" s="580"/>
      <c r="G9" s="580">
        <v>153077.19</v>
      </c>
      <c r="H9" s="580"/>
      <c r="I9" s="580"/>
      <c r="J9" s="580"/>
      <c r="K9" s="580">
        <v>14302321.25</v>
      </c>
      <c r="L9" s="581"/>
      <c r="M9" s="581"/>
      <c r="N9" s="581"/>
      <c r="O9" s="581"/>
      <c r="P9" s="581">
        <v>421830.53</v>
      </c>
    </row>
    <row r="10" spans="1:16" ht="15.95" customHeight="1" x14ac:dyDescent="0.25">
      <c r="A10" s="576" t="s">
        <v>207</v>
      </c>
      <c r="B10" s="570">
        <v>1100</v>
      </c>
      <c r="C10" s="579">
        <f t="shared" ref="C10:C14" si="0">D10+G10+H10</f>
        <v>0</v>
      </c>
      <c r="D10" s="579">
        <f t="shared" ref="D10:D14" si="1">SUM(E10:F10)</f>
        <v>0</v>
      </c>
      <c r="E10" s="580"/>
      <c r="F10" s="580"/>
      <c r="G10" s="580"/>
      <c r="H10" s="580"/>
      <c r="I10" s="580"/>
      <c r="J10" s="580"/>
      <c r="K10" s="580"/>
      <c r="L10" s="581"/>
      <c r="M10" s="581"/>
      <c r="N10" s="581"/>
      <c r="O10" s="581"/>
      <c r="P10" s="581"/>
    </row>
    <row r="11" spans="1:16" ht="15.95" customHeight="1" x14ac:dyDescent="0.25">
      <c r="A11" s="576" t="s">
        <v>187</v>
      </c>
      <c r="B11" s="578">
        <v>2000</v>
      </c>
      <c r="C11" s="579">
        <f t="shared" si="0"/>
        <v>7072546.1500000004</v>
      </c>
      <c r="D11" s="579">
        <f t="shared" si="1"/>
        <v>7008193</v>
      </c>
      <c r="E11" s="580">
        <v>7008193</v>
      </c>
      <c r="F11" s="580"/>
      <c r="G11" s="580">
        <v>64353.15</v>
      </c>
      <c r="H11" s="580"/>
      <c r="I11" s="580"/>
      <c r="J11" s="580"/>
      <c r="K11" s="580">
        <v>7008193</v>
      </c>
      <c r="L11" s="581"/>
      <c r="M11" s="581"/>
      <c r="N11" s="581"/>
      <c r="O11" s="581"/>
      <c r="P11" s="581"/>
    </row>
    <row r="12" spans="1:16" ht="15.95" customHeight="1" x14ac:dyDescent="0.25">
      <c r="A12" s="576" t="s">
        <v>207</v>
      </c>
      <c r="B12" s="577">
        <v>2100</v>
      </c>
      <c r="C12" s="579">
        <f t="shared" si="0"/>
        <v>0</v>
      </c>
      <c r="D12" s="579">
        <f t="shared" si="1"/>
        <v>0</v>
      </c>
      <c r="E12" s="580"/>
      <c r="F12" s="580"/>
      <c r="G12" s="580"/>
      <c r="H12" s="580"/>
      <c r="I12" s="580"/>
      <c r="J12" s="580"/>
      <c r="K12" s="580"/>
      <c r="L12" s="581"/>
      <c r="M12" s="581"/>
      <c r="N12" s="581"/>
      <c r="O12" s="581"/>
      <c r="P12" s="581"/>
    </row>
    <row r="13" spans="1:16" ht="31.5" customHeight="1" x14ac:dyDescent="0.25">
      <c r="A13" s="576" t="s">
        <v>188</v>
      </c>
      <c r="B13" s="578">
        <v>3000</v>
      </c>
      <c r="C13" s="579">
        <f t="shared" si="0"/>
        <v>951186.6</v>
      </c>
      <c r="D13" s="579">
        <f t="shared" si="1"/>
        <v>917650.46</v>
      </c>
      <c r="E13" s="580">
        <v>917650.46</v>
      </c>
      <c r="F13" s="580"/>
      <c r="G13" s="580">
        <v>33536.14</v>
      </c>
      <c r="H13" s="580"/>
      <c r="I13" s="580"/>
      <c r="J13" s="580"/>
      <c r="K13" s="580">
        <v>917650.46</v>
      </c>
      <c r="L13" s="581"/>
      <c r="M13" s="581"/>
      <c r="N13" s="581"/>
      <c r="O13" s="581"/>
      <c r="P13" s="581"/>
    </row>
    <row r="14" spans="1:16" ht="15.95" customHeight="1" x14ac:dyDescent="0.25">
      <c r="A14" s="576" t="s">
        <v>207</v>
      </c>
      <c r="B14" s="570">
        <v>3100</v>
      </c>
      <c r="C14" s="579">
        <f t="shared" si="0"/>
        <v>0</v>
      </c>
      <c r="D14" s="579">
        <f t="shared" si="1"/>
        <v>0</v>
      </c>
      <c r="E14" s="580"/>
      <c r="F14" s="580"/>
      <c r="G14" s="580"/>
      <c r="H14" s="580"/>
      <c r="I14" s="580"/>
      <c r="J14" s="580"/>
      <c r="K14" s="580"/>
      <c r="L14" s="581"/>
      <c r="M14" s="581"/>
      <c r="N14" s="581"/>
      <c r="O14" s="581"/>
      <c r="P14" s="581"/>
    </row>
    <row r="15" spans="1:16" ht="15.95" customHeight="1" x14ac:dyDescent="0.25">
      <c r="A15" s="569" t="s">
        <v>150</v>
      </c>
      <c r="B15" s="571">
        <v>9000</v>
      </c>
      <c r="C15" s="582">
        <f>C9+C11+C13</f>
        <v>22900961.719999999</v>
      </c>
      <c r="D15" s="582">
        <f t="shared" ref="D15:P15" si="2">D9+D11+D13</f>
        <v>22649995.240000002</v>
      </c>
      <c r="E15" s="582">
        <f t="shared" si="2"/>
        <v>22649995.240000002</v>
      </c>
      <c r="F15" s="582">
        <f t="shared" si="2"/>
        <v>0</v>
      </c>
      <c r="G15" s="582">
        <f t="shared" si="2"/>
        <v>250966.47999999998</v>
      </c>
      <c r="H15" s="582">
        <f t="shared" si="2"/>
        <v>0</v>
      </c>
      <c r="I15" s="582">
        <f t="shared" si="2"/>
        <v>0</v>
      </c>
      <c r="J15" s="582">
        <f t="shared" si="2"/>
        <v>0</v>
      </c>
      <c r="K15" s="582">
        <f>K9+K11+K13</f>
        <v>22228164.710000001</v>
      </c>
      <c r="L15" s="582">
        <f t="shared" si="2"/>
        <v>0</v>
      </c>
      <c r="M15" s="582">
        <f t="shared" si="2"/>
        <v>0</v>
      </c>
      <c r="N15" s="582">
        <f t="shared" si="2"/>
        <v>0</v>
      </c>
      <c r="O15" s="582">
        <f t="shared" si="2"/>
        <v>0</v>
      </c>
      <c r="P15" s="582">
        <f t="shared" si="2"/>
        <v>421830.53</v>
      </c>
    </row>
    <row r="16" spans="1:16" ht="29.45" customHeight="1" x14ac:dyDescent="0.25">
      <c r="A16" s="81"/>
      <c r="B16" s="81"/>
      <c r="C16" s="81"/>
      <c r="D16" s="81"/>
      <c r="E16" s="81"/>
      <c r="F16" s="81"/>
      <c r="G16" s="81"/>
    </row>
    <row r="17" spans="1:16" ht="27" customHeight="1" x14ac:dyDescent="0.25">
      <c r="A17" s="789" t="s">
        <v>214</v>
      </c>
      <c r="B17" s="789"/>
      <c r="C17" s="789"/>
      <c r="D17" s="789"/>
      <c r="E17" s="789"/>
      <c r="F17" s="789"/>
      <c r="G17" s="789"/>
      <c r="H17" s="789"/>
      <c r="I17" s="789"/>
      <c r="J17" s="789"/>
      <c r="K17" s="789"/>
      <c r="L17" s="789"/>
      <c r="M17" s="789"/>
      <c r="N17" s="789"/>
      <c r="O17" s="789"/>
      <c r="P17" s="789"/>
    </row>
    <row r="18" spans="1:16" x14ac:dyDescent="0.25">
      <c r="A18" s="789" t="s">
        <v>183</v>
      </c>
      <c r="B18" s="790"/>
      <c r="C18" s="790"/>
      <c r="D18" s="790"/>
      <c r="E18" s="790"/>
      <c r="F18" s="790"/>
      <c r="G18" s="790"/>
      <c r="H18" s="790"/>
      <c r="I18" s="790"/>
      <c r="J18" s="790"/>
      <c r="K18" s="790"/>
      <c r="L18" s="790"/>
      <c r="M18" s="790"/>
      <c r="N18" s="790"/>
      <c r="O18" s="790"/>
      <c r="P18" s="790"/>
    </row>
    <row r="19" spans="1:16" x14ac:dyDescent="0.25">
      <c r="A19" s="789" t="s">
        <v>215</v>
      </c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</row>
    <row r="20" spans="1:16" x14ac:dyDescent="0.25">
      <c r="A20" s="789" t="s">
        <v>216</v>
      </c>
      <c r="B20" s="790"/>
      <c r="C20" s="790"/>
      <c r="D20" s="790"/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0"/>
    </row>
    <row r="21" spans="1:16" x14ac:dyDescent="0.25">
      <c r="A21" s="782" t="s">
        <v>217</v>
      </c>
      <c r="B21" s="782"/>
      <c r="C21" s="782"/>
      <c r="D21" s="782"/>
      <c r="E21" s="782"/>
      <c r="F21" s="782"/>
      <c r="G21" s="782"/>
      <c r="H21" s="782"/>
      <c r="I21" s="782"/>
      <c r="J21" s="782"/>
      <c r="K21" s="782"/>
      <c r="L21" s="782"/>
      <c r="M21" s="782"/>
      <c r="N21" s="782"/>
      <c r="O21" s="782"/>
      <c r="P21" s="782"/>
    </row>
    <row r="22" spans="1:16" ht="13.5" customHeight="1" x14ac:dyDescent="0.25">
      <c r="A22" s="783" t="s">
        <v>189</v>
      </c>
      <c r="B22" s="782"/>
      <c r="C22" s="782"/>
      <c r="D22" s="782"/>
      <c r="E22" s="782"/>
      <c r="F22" s="782"/>
      <c r="G22" s="782"/>
      <c r="H22" s="782"/>
      <c r="I22" s="782"/>
      <c r="J22" s="782"/>
      <c r="K22" s="782"/>
      <c r="L22" s="782"/>
      <c r="M22" s="782"/>
      <c r="N22" s="782"/>
      <c r="O22" s="782"/>
      <c r="P22" s="782"/>
    </row>
    <row r="23" spans="1:16" ht="14.25" customHeight="1" x14ac:dyDescent="0.25">
      <c r="A23" s="783" t="s">
        <v>190</v>
      </c>
      <c r="B23" s="782"/>
      <c r="C23" s="782"/>
      <c r="D23" s="782"/>
      <c r="E23" s="782"/>
      <c r="F23" s="782"/>
      <c r="G23" s="782"/>
      <c r="H23" s="782"/>
      <c r="I23" s="782"/>
      <c r="J23" s="782"/>
      <c r="K23" s="782"/>
      <c r="L23" s="782"/>
      <c r="M23" s="782"/>
      <c r="N23" s="782"/>
      <c r="O23" s="782"/>
      <c r="P23" s="782"/>
    </row>
  </sheetData>
  <mergeCells count="33">
    <mergeCell ref="M6:N6"/>
    <mergeCell ref="A20:P20"/>
    <mergeCell ref="A21:P21"/>
    <mergeCell ref="A22:P22"/>
    <mergeCell ref="A23:P23"/>
    <mergeCell ref="A17:P17"/>
    <mergeCell ref="A18:P18"/>
    <mergeCell ref="A19:P19"/>
    <mergeCell ref="L5:L7"/>
    <mergeCell ref="D4:F4"/>
    <mergeCell ref="G4:G7"/>
    <mergeCell ref="H4:H7"/>
    <mergeCell ref="E5:F5"/>
    <mergeCell ref="K5:K7"/>
    <mergeCell ref="E6:E7"/>
    <mergeCell ref="F6:F7"/>
    <mergeCell ref="I4:I7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P5:P7"/>
    <mergeCell ref="M5:N5"/>
    <mergeCell ref="O5:O7"/>
    <mergeCell ref="J4:J7"/>
    <mergeCell ref="K4:P4"/>
    <mergeCell ref="D5:D7"/>
  </mergeCells>
  <pageMargins left="0.70866141732283472" right="0.39370078740157483" top="0.59055118110236227" bottom="0.39370078740157483" header="0.15748031496062992" footer="0"/>
  <pageSetup paperSize="9" scale="61" firstPageNumber="6" fitToHeight="0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17</vt:i4>
      </vt:variant>
    </vt:vector>
  </HeadingPairs>
  <TitlesOfParts>
    <vt:vector size="41" baseType="lpstr">
      <vt:lpstr>1.1.Поступления</vt:lpstr>
      <vt:lpstr>1.1.Выплаты</vt:lpstr>
      <vt:lpstr>2.Сверх ГЗ</vt:lpstr>
      <vt:lpstr>3.Прибыль</vt:lpstr>
      <vt:lpstr>3.1.Кредиторка</vt:lpstr>
      <vt:lpstr>4.Просроченная кредиторка </vt:lpstr>
      <vt:lpstr>5.Ущерб</vt:lpstr>
      <vt:lpstr>6.Численность</vt:lpstr>
      <vt:lpstr>6.ФОТ</vt:lpstr>
      <vt:lpstr>6.Аналитраспр по ИФО</vt:lpstr>
      <vt:lpstr>7.Счета</vt:lpstr>
      <vt:lpstr>8.Недвижимое</vt:lpstr>
      <vt:lpstr>8.Недвижимое (2)</vt:lpstr>
      <vt:lpstr>9.Земельные участки</vt:lpstr>
      <vt:lpstr>Лист1</vt:lpstr>
      <vt:lpstr>10.Аренда</vt:lpstr>
      <vt:lpstr>11.Безвозмездное пользование</vt:lpstr>
      <vt:lpstr>12.ОЦДИ</vt:lpstr>
      <vt:lpstr>12.ОЦДИ расходы</vt:lpstr>
      <vt:lpstr>13.Авто Раздел 1</vt:lpstr>
      <vt:lpstr>13.Авто Раздел 2</vt:lpstr>
      <vt:lpstr>13.Авто Раздел 3</vt:lpstr>
      <vt:lpstr>13.Авто Раздел 4</vt:lpstr>
      <vt:lpstr>13.1Имущ-во,переданное в аренду</vt:lpstr>
      <vt:lpstr>'1.1.Выплаты'!Заголовки_для_печати</vt:lpstr>
      <vt:lpstr>'1.1.Поступления'!Заголовки_для_печати</vt:lpstr>
      <vt:lpstr>'1.1.Выплаты'!Область_печати</vt:lpstr>
      <vt:lpstr>'1.1.Поступления'!Область_печати</vt:lpstr>
      <vt:lpstr>'10.Аренда'!Область_печати</vt:lpstr>
      <vt:lpstr>'11.Безвозмездное пользование'!Область_печати</vt:lpstr>
      <vt:lpstr>'2.Сверх ГЗ'!Область_печати</vt:lpstr>
      <vt:lpstr>'3.1.Кредиторка'!Область_печати</vt:lpstr>
      <vt:lpstr>'3.Прибыль'!Область_печати</vt:lpstr>
      <vt:lpstr>'4.Просроченная кредиторка '!Область_печати</vt:lpstr>
      <vt:lpstr>'5.Ущерб'!Область_печати</vt:lpstr>
      <vt:lpstr>'6.Аналитраспр по ИФО'!Область_печати</vt:lpstr>
      <vt:lpstr>'6.ФОТ'!Область_печати</vt:lpstr>
      <vt:lpstr>'6.Численность'!Область_печати</vt:lpstr>
      <vt:lpstr>'7.Счета'!Область_печати</vt:lpstr>
      <vt:lpstr>'8.Недвижимое'!Область_печати</vt:lpstr>
      <vt:lpstr>'9.Земельные участки'!Область_печати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167 DS</cp:lastModifiedBy>
  <cp:lastPrinted>2024-02-22T10:07:46Z</cp:lastPrinted>
  <dcterms:created xsi:type="dcterms:W3CDTF">2019-06-10T09:56:50Z</dcterms:created>
  <dcterms:modified xsi:type="dcterms:W3CDTF">2024-02-22T10:13:51Z</dcterms:modified>
</cp:coreProperties>
</file>